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firstSheet="1" activeTab="5"/>
  </bookViews>
  <sheets>
    <sheet name="Приложение к стандартам" sheetId="11" r:id="rId1"/>
    <sheet name="Приложение 1" sheetId="12" r:id="rId2"/>
    <sheet name="Приложение 2" sheetId="5" r:id="rId3"/>
    <sheet name="Приложение 3" sheetId="6" r:id="rId4"/>
    <sheet name="Приложение 4" sheetId="7" r:id="rId5"/>
    <sheet name="Приложение 5" sheetId="9" r:id="rId6"/>
  </sheets>
  <definedNames>
    <definedName name="_xlnm.Print_Titles" localSheetId="2">'Приложение 2'!$7:$7</definedName>
    <definedName name="_xlnm.Print_Titles" localSheetId="3">'Приложение 3'!$7:$7</definedName>
    <definedName name="_xlnm.Print_Titles" localSheetId="4">'Приложение 4'!$7:$7</definedName>
    <definedName name="_xlnm.Print_Titles" localSheetId="5">'Приложение 5'!$7:$8</definedName>
  </definedNames>
  <calcPr calcId="124519" calcOnSave="0"/>
</workbook>
</file>

<file path=xl/calcChain.xml><?xml version="1.0" encoding="utf-8"?>
<calcChain xmlns="http://schemas.openxmlformats.org/spreadsheetml/2006/main">
  <c r="I30" i="9"/>
  <c r="H30"/>
  <c r="G30"/>
  <c r="F30"/>
  <c r="E30"/>
  <c r="H29"/>
  <c r="F29"/>
  <c r="H20"/>
  <c r="F20"/>
  <c r="H18"/>
  <c r="F18"/>
  <c r="E46" i="7" l="1"/>
  <c r="F46"/>
  <c r="D46"/>
  <c r="F41"/>
  <c r="E42"/>
  <c r="E37"/>
  <c r="F37"/>
  <c r="D37"/>
  <c r="E31"/>
  <c r="F31"/>
  <c r="D31"/>
  <c r="E28"/>
  <c r="F28"/>
  <c r="D28"/>
  <c r="E27"/>
  <c r="F27"/>
  <c r="D27"/>
  <c r="F20"/>
  <c r="E20"/>
  <c r="D20"/>
  <c r="E16"/>
  <c r="F16"/>
  <c r="D16"/>
  <c r="E15"/>
  <c r="F15"/>
  <c r="D15"/>
  <c r="E104" i="6"/>
  <c r="F104"/>
  <c r="D104"/>
  <c r="F103"/>
  <c r="E103"/>
  <c r="D103"/>
  <c r="E98"/>
  <c r="F98"/>
  <c r="D98"/>
  <c r="E97"/>
  <c r="F97"/>
  <c r="D97"/>
  <c r="E95"/>
  <c r="F95"/>
  <c r="D95"/>
  <c r="E90"/>
  <c r="F90"/>
  <c r="D90"/>
  <c r="E86"/>
  <c r="F86"/>
  <c r="D86"/>
  <c r="E77"/>
  <c r="F77"/>
  <c r="D77"/>
  <c r="E81"/>
  <c r="F81"/>
  <c r="D81"/>
  <c r="F62"/>
  <c r="E61"/>
  <c r="E62" s="1"/>
  <c r="F61"/>
  <c r="D61"/>
  <c r="D62" s="1"/>
  <c r="E47"/>
  <c r="E48" s="1"/>
  <c r="F47"/>
  <c r="F48" s="1"/>
  <c r="D47"/>
  <c r="D48" s="1"/>
  <c r="E12"/>
  <c r="F12"/>
  <c r="D12"/>
  <c r="D39" i="5"/>
  <c r="F27"/>
  <c r="F25" s="1"/>
  <c r="F30" s="1"/>
  <c r="F24" s="1"/>
  <c r="E27"/>
  <c r="E25" s="1"/>
  <c r="E30" s="1"/>
  <c r="E24" s="1"/>
  <c r="D25"/>
  <c r="D30" s="1"/>
  <c r="D24" s="1"/>
  <c r="D27"/>
  <c r="E11"/>
  <c r="F11"/>
  <c r="E12"/>
  <c r="E14" s="1"/>
  <c r="F12"/>
  <c r="F14" s="1"/>
  <c r="D12"/>
  <c r="D14" s="1"/>
  <c r="D11"/>
  <c r="F39" l="1"/>
  <c r="E39"/>
</calcChain>
</file>

<file path=xl/sharedStrings.xml><?xml version="1.0" encoding="utf-8"?>
<sst xmlns="http://schemas.openxmlformats.org/spreadsheetml/2006/main" count="613" uniqueCount="303">
  <si>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</si>
  <si>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Наименование показателей</t>
  </si>
  <si>
    <t>Единица измерения</t>
  </si>
  <si>
    <t>Фактические показатели 
за год, предшествующий базовому периоду</t>
  </si>
  <si>
    <t>1.</t>
  </si>
  <si>
    <t>Показатели эффективности деятельности организации</t>
  </si>
  <si>
    <t>1.1.</t>
  </si>
  <si>
    <t>Выручка</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</si>
  <si>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</si>
  <si>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</si>
  <si>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</si>
  <si>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</si>
  <si>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</si>
  <si>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</si>
  <si>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</si>
  <si>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</si>
  <si>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</si>
  <si>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</si>
  <si>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</si>
  <si>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</si>
  <si>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</si>
  <si>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t>МВт</t>
  </si>
  <si>
    <t>3.2.</t>
  </si>
  <si>
    <t>МВт·ч</t>
  </si>
  <si>
    <t>3.3.</t>
  </si>
  <si>
    <t>3.5.</t>
  </si>
  <si>
    <t>3.6.</t>
  </si>
  <si>
    <t>3.7.</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</si>
  <si>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</si>
  <si>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</si>
  <si>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</si>
  <si>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</si>
  <si>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</si>
  <si>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</si>
  <si>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</si>
  <si>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</si>
  <si>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</si>
  <si>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</si>
  <si>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</si>
  <si>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</si>
  <si>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</si>
  <si>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</si>
  <si>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</si>
  <si>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</si>
  <si>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</si>
  <si>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</si>
  <si>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</si>
  <si>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</si>
  <si>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</si>
  <si>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</si>
  <si>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</si>
  <si>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</si>
  <si>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</si>
  <si>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</si>
  <si>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</si>
  <si>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</si>
  <si>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Раздел 2. Основные показатели деятельности гарантирующих поставщиков</t>
  </si>
  <si>
    <t>Показатели, утвержденные 
на базовый период *</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</si>
  <si>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</si>
  <si>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</si>
  <si>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</si>
  <si>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</si>
  <si>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</si>
  <si>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</si>
  <si>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</si>
  <si>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</si>
  <si>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</si>
  <si>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1.1.1.А.</t>
  </si>
  <si>
    <t>1.1.1.Б.</t>
  </si>
  <si>
    <t>1.1.2.</t>
  </si>
  <si>
    <t>1.1.2.А.</t>
  </si>
  <si>
    <t>1.1.2.Б.</t>
  </si>
  <si>
    <t>1.1.3.</t>
  </si>
  <si>
    <t>1.1.3.А.</t>
  </si>
  <si>
    <t>1.1.3.Б.</t>
  </si>
  <si>
    <t>1.1.4.</t>
  </si>
  <si>
    <t>1.1.4.А.</t>
  </si>
  <si>
    <t>1.1.4.Б.</t>
  </si>
  <si>
    <t>1.1.5.</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</si>
  <si>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</si>
  <si>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</si>
  <si>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</si>
  <si>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</si>
  <si>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</si>
  <si>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</si>
  <si>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</si>
  <si>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</si>
  <si>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</si>
  <si>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</si>
  <si>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</si>
  <si>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</si>
  <si>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</si>
  <si>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</si>
  <si>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 xml:space="preserve">Количество обслуживаемых договоров - всего </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</si>
  <si>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</si>
  <si>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</si>
  <si>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</si>
  <si>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</si>
  <si>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</si>
  <si>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 xml:space="preserve">Количество точек учета по обслуживаемым договорам - всего </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</si>
  <si>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</si>
  <si>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</si>
  <si>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</si>
  <si>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</si>
  <si>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</si>
  <si>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</si>
  <si>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</si>
  <si>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</si>
  <si>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</si>
  <si>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</si>
  <si>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</si>
  <si>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</si>
  <si>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</si>
  <si>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</si>
  <si>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</si>
  <si>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</si>
  <si>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</si>
  <si>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</si>
  <si>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</si>
  <si>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</si>
  <si>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Раздел 2.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</si>
  <si>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</si>
  <si>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</si>
  <si>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</si>
  <si>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Полезный отпуск электрической энергии</t>
  </si>
  <si>
    <t>Отпуск тепловой энергии с коллекторов</t>
  </si>
  <si>
    <t>Отпуск тепловой энергии в сеть</t>
  </si>
  <si>
    <t>Необходимая валовая выручка - всего</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</si>
  <si>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</si>
  <si>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</si>
  <si>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</si>
  <si>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</si>
  <si>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</si>
  <si>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</si>
  <si>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</si>
  <si>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</si>
  <si>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</si>
  <si>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</si>
  <si>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</si>
  <si>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</si>
  <si>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</si>
  <si>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</si>
  <si>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</si>
  <si>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</si>
  <si>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</si>
  <si>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</si>
  <si>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</si>
  <si>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</si>
  <si>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</si>
  <si>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</si>
  <si>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</si>
  <si>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</si>
  <si>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</si>
  <si>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</si>
  <si>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</si>
  <si>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</si>
  <si>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</si>
  <si>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</si>
  <si>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</si>
  <si>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</si>
  <si>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</si>
  <si>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</si>
  <si>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</si>
  <si>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</si>
  <si>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</si>
  <si>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</si>
  <si>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</si>
  <si>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</si>
  <si>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</si>
  <si>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</si>
  <si>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</si>
  <si>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</si>
  <si>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</si>
  <si>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</si>
  <si>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</si>
  <si>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</si>
  <si>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</si>
  <si>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Реквизиты инвестиционной программы (кем утверждена, 
дата утверждения, номер 
приказа или решения, электронный адрес размещения)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</si>
  <si>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</si>
  <si>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</si>
  <si>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</si>
  <si>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</si>
  <si>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</si>
  <si>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</si>
  <si>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</si>
  <si>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руб./МВт в мес.</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</si>
  <si>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</si>
  <si>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</si>
  <si>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</si>
  <si>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</si>
  <si>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</si>
  <si>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</si>
  <si>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</si>
  <si>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</si>
  <si>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</si>
  <si>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</si>
  <si>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</si>
  <si>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</si>
  <si>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</si>
  <si>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</si>
  <si>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</si>
  <si>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</si>
  <si>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</si>
  <si>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</si>
  <si>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</si>
  <si>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</si>
  <si>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</si>
  <si>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</si>
  <si>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</si>
  <si>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</si>
  <si>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</si>
  <si>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</si>
  <si>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</si>
  <si>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</si>
  <si>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</si>
  <si>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</si>
  <si>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вода</t>
  </si>
  <si>
    <t>пар</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</si>
  <si>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</si>
  <si>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</si>
  <si>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</si>
  <si>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</si>
  <si>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</si>
  <si>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</si>
  <si>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(форма)</t>
  </si>
  <si>
    <t>Предложение о размере цен (тарифов), долгосрочных параметров регулирования</t>
  </si>
  <si>
    <t xml:space="preserve"> год</t>
  </si>
  <si>
    <t>(расчетный период регулирования)</t>
  </si>
  <si>
    <t xml:space="preserve">       (полное и сокращенное наименование юридического лица)</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</si>
  <si>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</si>
  <si>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</si>
  <si>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</si>
  <si>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</si>
  <si>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</si>
  <si>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</si>
  <si>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</si>
  <si>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</si>
  <si>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</si>
  <si>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</si>
  <si>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</si>
  <si>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Приложение N 1
к предложению о размере цен
(тарифов), долгосрочных
параметров регулирования</t>
  </si>
  <si>
    <t xml:space="preserve">(вид цены (тарифа) на </t>
  </si>
  <si>
    <t>тыс. рублей</t>
  </si>
  <si>
    <t>тыс. рублей на 
человека</t>
  </si>
  <si>
    <t>тыс. штук</t>
  </si>
  <si>
    <t>тыс. рублей на человека</t>
  </si>
  <si>
    <t>млн. рублей</t>
  </si>
  <si>
    <t>Приложение
к стандартам раскрытия информации
субъектами оптового и розничных
рынков электрической энергии,
утвержденным постановлением Правительства 
Российской Федерации от 21.01.2004 N 24</t>
  </si>
  <si>
    <t xml:space="preserve">Общество с ограниченной ответственностью Энергетическая Компания "Тепло-Водо-Электро-Сервис" </t>
  </si>
  <si>
    <t>ООО ЭК "ТВЭС"</t>
  </si>
  <si>
    <t>ЯНАО,с.Красноселькуп ,ул.Энтузиастов,8.</t>
  </si>
  <si>
    <t>Бощенко Антон Николаевич</t>
  </si>
  <si>
    <t>891201001</t>
  </si>
  <si>
    <t>www.twes89.okis.ru</t>
  </si>
  <si>
    <t>8(34932)2-11-65</t>
  </si>
  <si>
    <t>8(34932)2-22-88</t>
  </si>
  <si>
    <t>629380, ЯНАО,с.Красноселькуп ,ул.Энтузиастов,8.</t>
  </si>
  <si>
    <t xml:space="preserve">"Отраслевое тарифное соглашение в жилищно-коммунальном хозяйстве Российской Федерации на 2014 - 2016 годы"
(утв. Минрегионом России, Общероссийским отраслевым объединением работодателей "Союз коммунальных предприятий", Общероссийским профсоюзом работников жизнеобеспечения 09.09.2013)
</t>
  </si>
  <si>
    <t xml:space="preserve">Приказ департамента тарифной политики,
энергетики и жилищно-коммунального комплекса
Ямало-Ненецкого автономного округа
от 14 августа 2015 года N 109-т
</t>
  </si>
  <si>
    <t>Приложение № 2
к предложению о размере цен (тарифов), долгосрочных параметров регулирования</t>
  </si>
  <si>
    <t>№ 
п/п</t>
  </si>
  <si>
    <r>
      <t xml:space="preserve">Показатели, утвержденные 
на базовый период </t>
    </r>
    <r>
      <rPr>
        <vertAlign val="superscript"/>
        <sz val="12"/>
        <rFont val="Times New Roman"/>
        <family val="1"/>
        <charset val="204"/>
      </rPr>
      <t>1</t>
    </r>
  </si>
  <si>
    <t>Предложения 
на расчетный период регулирования</t>
  </si>
  <si>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</si>
  <si>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</si>
  <si>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</si>
  <si>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</si>
  <si>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</si>
  <si>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</si>
  <si>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</si>
  <si>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</si>
  <si>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</si>
  <si>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</si>
  <si>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</si>
  <si>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</si>
  <si>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</si>
  <si>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</si>
  <si>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</si>
  <si>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</si>
  <si>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</si>
  <si>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</si>
  <si>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</si>
  <si>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</si>
  <si>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</si>
  <si>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3
к предложению о размере цен (тарифов), долгосрочных параметров регулирования</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</si>
  <si>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</si>
  <si>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</si>
  <si>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</si>
  <si>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</si>
  <si>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</si>
  <si>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</si>
  <si>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4
к предложению о размере цен (тарифов), долгосрочных параметров регулирования</t>
  </si>
  <si>
    <t>млн. кВт·ч</t>
  </si>
  <si>
    <t>тыс. Гкал</t>
  </si>
  <si>
    <r>
      <t>_____</t>
    </r>
    <r>
      <rPr>
        <u/>
        <sz val="12"/>
        <rFont val="Times New Roman"/>
        <family val="1"/>
        <charset val="204"/>
      </rPr>
      <t xml:space="preserve"> Примечания</t>
    </r>
    <r>
      <rPr>
        <sz val="12"/>
        <rFont val="Times New Roman"/>
        <family val="1"/>
        <charset val="204"/>
      </rPr>
      <t>:</t>
    </r>
    <r>
      <rPr>
        <sz val="12"/>
        <color indexed="9"/>
        <rFont val="Times New Roman"/>
        <family val="1"/>
        <charset val="204"/>
      </rPr>
      <t>_</t>
    </r>
    <r>
      <rPr>
        <sz val="12"/>
        <rFont val="Times New Roman"/>
        <family val="1"/>
        <charset val="204"/>
      </rPr>
      <t>1.</t>
    </r>
    <r>
      <rPr>
        <sz val="12"/>
        <color indexed="9"/>
        <rFont val="Times New Roman"/>
        <family val="1"/>
        <charset val="204"/>
      </rPr>
      <t>_</t>
    </r>
    <r>
      <rPr>
        <sz val="12"/>
        <rFont val="Times New Roman"/>
        <family val="1"/>
        <charset val="204"/>
      </rPr>
      <t>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r>
  </si>
  <si>
    <r>
      <t>_____</t>
    </r>
    <r>
      <rPr>
        <sz val="12"/>
        <rFont val="Times New Roman"/>
        <family val="1"/>
        <charset val="204"/>
      </rP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разделы 9, 10, 12, 13, 14 не заполняются.</t>
    </r>
  </si>
  <si>
    <t>Приложение № 5
к предложению о размере цен (тарифов), долгосрочных параметров регулирования</t>
  </si>
  <si>
    <t>Показатели, утвержденные на базовый период *</t>
  </si>
  <si>
    <t>Предложения на расчетный период регулирования</t>
  </si>
  <si>
    <t>руб./тыс. кВт·ч</t>
  </si>
  <si>
    <t>руб./куб. метра</t>
  </si>
  <si>
    <t>-</t>
  </si>
  <si>
    <t>"Отраслевое тарифное соглашение в жилищно-коммунальном хозяйстве Российской Федерации на 2017 - 2019 годы" (утв. Общероссийским отраслевым объединением работодателей сферы жизнеобеспечения, Общероссийским профсоюзом работников жизнеобеспечения 08.12.2016)</t>
  </si>
</sst>
</file>

<file path=xl/styles.xml><?xml version="1.0" encoding="utf-8"?>
<styleSheet xmlns="http://schemas.openxmlformats.org/spreadsheetml/2006/main">
  <numFmts count="3">
    <numFmt numFmtId="164" formatCode="_(* #,##0.00_);_(* \(#,##0.00\);_(* &quot;-&quot;??_);_(@_)"/>
    <numFmt numFmtId="172" formatCode="0.000"/>
    <numFmt numFmtId="174" formatCode="_(* #,##0.0_);_(* \(#,##0.0\);_(* &quot;-&quot;??_);_(@_)"/>
  </numFmts>
  <fonts count="21">
    <font>
      <sz val="10"/>
      <name val="Arial"/>
    </font>
    <font>
      <sz val="10"/>
      <name val="Arial"/>
    </font>
    <font>
      <sz val="10"/>
      <name val="Times New Roman"/>
      <family val="1"/>
      <charset val="204"/>
    </font>
    <font>
      <b/>
      <sz val="11"/>
      <name val="Times New Roman"/>
      <family val="1"/>
      <charset val="204"/>
    </font>
    <font>
      <sz val="8"/>
      <name val="Arial"/>
      <family val="2"/>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vertAlign val="superscript"/>
      <sz val="11"/>
      <name val="Times New Roman"/>
      <family val="1"/>
      <charset val="204"/>
    </font>
    <font>
      <b/>
      <sz val="12"/>
      <name val="Times New Roman"/>
      <family val="1"/>
      <charset val="204"/>
    </font>
    <font>
      <u/>
      <sz val="10"/>
      <color theme="10"/>
      <name val="Arial"/>
      <family val="2"/>
      <charset val="204"/>
    </font>
    <font>
      <sz val="12"/>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2"/>
      <color indexed="8"/>
      <name val="Times New Roman"/>
      <family val="1"/>
      <charset val="204"/>
    </font>
    <font>
      <sz val="12"/>
      <color indexed="9"/>
      <name val="Times New Roman"/>
      <family val="1"/>
      <charset val="204"/>
    </font>
    <font>
      <u/>
      <sz val="12"/>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s>
  <cellStyleXfs count="6">
    <xf numFmtId="0" fontId="0" fillId="0" borderId="0"/>
    <xf numFmtId="0" fontId="11" fillId="0" borderId="0" applyNumberFormat="0" applyFill="0" applyBorder="0" applyAlignment="0" applyProtection="0">
      <alignment vertical="top"/>
      <protection locked="0"/>
    </xf>
    <xf numFmtId="0" fontId="5" fillId="0" borderId="0"/>
    <xf numFmtId="0" fontId="5" fillId="0" borderId="0"/>
    <xf numFmtId="9" fontId="1" fillId="0" borderId="0" applyFont="0" applyFill="0" applyBorder="0" applyAlignment="0" applyProtection="0"/>
    <xf numFmtId="164" fontId="1" fillId="0" borderId="0" applyFont="0" applyFill="0" applyBorder="0" applyAlignment="0" applyProtection="0"/>
  </cellStyleXfs>
  <cellXfs count="102">
    <xf numFmtId="0" fontId="0" fillId="0" borderId="0" xfId="0"/>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6" fillId="0" borderId="1" xfId="3"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xf>
    <xf numFmtId="0" fontId="7" fillId="0" borderId="0" xfId="0" applyFont="1" applyBorder="1" applyAlignment="1">
      <alignment vertical="top"/>
    </xf>
    <xf numFmtId="0" fontId="7" fillId="0" borderId="0" xfId="0" applyFont="1" applyBorder="1" applyAlignment="1">
      <alignment horizontal="right" vertical="top"/>
    </xf>
    <xf numFmtId="0" fontId="7" fillId="0" borderId="0" xfId="0" applyFont="1" applyBorder="1" applyAlignment="1">
      <alignment horizontal="center" vertical="top" wrapText="1"/>
    </xf>
    <xf numFmtId="0" fontId="7" fillId="0" borderId="0" xfId="0" applyFont="1" applyBorder="1" applyAlignment="1">
      <alignment horizontal="center" vertical="top"/>
    </xf>
    <xf numFmtId="0" fontId="3" fillId="0" borderId="0" xfId="0" applyFont="1" applyBorder="1" applyAlignment="1">
      <alignment vertical="top"/>
    </xf>
    <xf numFmtId="49" fontId="7" fillId="0" borderId="0" xfId="0" applyNumberFormat="1" applyFont="1" applyBorder="1" applyAlignment="1">
      <alignment horizontal="center" vertical="top"/>
    </xf>
    <xf numFmtId="0" fontId="7" fillId="0" borderId="0" xfId="0" applyNumberFormat="1" applyFont="1" applyBorder="1" applyAlignment="1">
      <alignment horizontal="left" vertical="top"/>
    </xf>
    <xf numFmtId="0" fontId="7" fillId="0" borderId="0" xfId="0" applyFont="1" applyBorder="1" applyAlignment="1">
      <alignment horizontal="left" vertical="top"/>
    </xf>
    <xf numFmtId="49" fontId="7" fillId="0" borderId="0" xfId="0" applyNumberFormat="1" applyFont="1" applyBorder="1" applyAlignment="1">
      <alignment horizontal="left" vertical="top"/>
    </xf>
    <xf numFmtId="0" fontId="7" fillId="0" borderId="0" xfId="0" applyFont="1" applyBorder="1" applyAlignment="1">
      <alignment horizontal="left" vertical="top" shrinkToFit="1"/>
    </xf>
    <xf numFmtId="0" fontId="7" fillId="0" borderId="0" xfId="0" applyFont="1" applyBorder="1" applyAlignment="1">
      <alignment horizontal="justify" vertical="top"/>
    </xf>
    <xf numFmtId="0" fontId="9" fillId="0" borderId="0" xfId="0" applyFont="1" applyBorder="1" applyAlignment="1">
      <alignment horizontal="justify" vertical="top" wrapText="1"/>
    </xf>
    <xf numFmtId="0" fontId="7" fillId="0" borderId="0" xfId="0"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applyAlignment="1"/>
    <xf numFmtId="0" fontId="3" fillId="0" borderId="0" xfId="0" applyFont="1" applyBorder="1" applyAlignment="1">
      <alignment horizontal="center" wrapText="1"/>
    </xf>
    <xf numFmtId="0" fontId="3" fillId="0" borderId="0" xfId="0" applyFont="1" applyBorder="1" applyAlignment="1">
      <alignment horizontal="center"/>
    </xf>
    <xf numFmtId="0" fontId="7" fillId="0" borderId="5" xfId="0" applyFont="1" applyBorder="1" applyAlignment="1">
      <alignment vertical="top"/>
    </xf>
    <xf numFmtId="0" fontId="7" fillId="0" borderId="5" xfId="0" applyFont="1" applyBorder="1" applyAlignment="1"/>
    <xf numFmtId="0" fontId="7" fillId="0" borderId="6" xfId="0" applyFont="1" applyBorder="1" applyAlignment="1">
      <alignment vertical="top"/>
    </xf>
    <xf numFmtId="0" fontId="7" fillId="0" borderId="7" xfId="0" applyFont="1" applyBorder="1" applyAlignment="1">
      <alignment vertical="top"/>
    </xf>
    <xf numFmtId="0" fontId="7" fillId="0" borderId="6" xfId="0" applyFont="1" applyBorder="1" applyAlignment="1"/>
    <xf numFmtId="0" fontId="7" fillId="0" borderId="5" xfId="0" applyFont="1" applyBorder="1" applyAlignment="1">
      <alignment horizontal="center"/>
    </xf>
    <xf numFmtId="0" fontId="3" fillId="0" borderId="6" xfId="0" applyFont="1" applyBorder="1" applyAlignment="1">
      <alignment horizontal="center" wrapText="1"/>
    </xf>
    <xf numFmtId="0" fontId="3" fillId="0" borderId="5" xfId="0" applyFont="1" applyBorder="1" applyAlignment="1">
      <alignment horizontal="center" wrapText="1"/>
    </xf>
    <xf numFmtId="0" fontId="7" fillId="0" borderId="5" xfId="0" applyFont="1" applyBorder="1" applyAlignment="1">
      <alignment horizontal="right"/>
    </xf>
    <xf numFmtId="0" fontId="7" fillId="0" borderId="5" xfId="0" applyFont="1" applyBorder="1" applyAlignment="1">
      <alignment horizontal="center" wrapText="1"/>
    </xf>
    <xf numFmtId="0" fontId="7" fillId="0" borderId="6" xfId="0" applyFont="1" applyBorder="1" applyAlignment="1">
      <alignment horizontal="center"/>
    </xf>
    <xf numFmtId="0" fontId="3" fillId="0" borderId="5" xfId="0" applyFont="1" applyBorder="1" applyAlignment="1">
      <alignment vertical="top"/>
    </xf>
    <xf numFmtId="0" fontId="3" fillId="0" borderId="7" xfId="0" applyFont="1" applyBorder="1" applyAlignment="1">
      <alignment vertical="top"/>
    </xf>
    <xf numFmtId="0" fontId="3" fillId="0" borderId="6" xfId="0" applyFont="1" applyBorder="1" applyAlignment="1">
      <alignment horizontal="center"/>
    </xf>
    <xf numFmtId="0" fontId="3" fillId="0" borderId="5" xfId="0" applyFont="1" applyBorder="1" applyAlignment="1">
      <alignment horizontal="center"/>
    </xf>
    <xf numFmtId="0" fontId="3" fillId="0" borderId="5" xfId="0" applyFont="1" applyBorder="1" applyAlignment="1"/>
    <xf numFmtId="49" fontId="7" fillId="0" borderId="5" xfId="0" applyNumberFormat="1" applyFont="1" applyBorder="1" applyAlignment="1">
      <alignment horizontal="center"/>
    </xf>
    <xf numFmtId="0" fontId="7" fillId="0" borderId="5" xfId="0" applyFont="1" applyBorder="1" applyAlignment="1">
      <alignment horizontal="left"/>
    </xf>
    <xf numFmtId="0" fontId="7" fillId="0" borderId="6" xfId="0" applyFont="1" applyBorder="1" applyAlignment="1">
      <alignment horizontal="left"/>
    </xf>
    <xf numFmtId="0" fontId="7" fillId="0" borderId="6" xfId="0" applyFont="1" applyBorder="1" applyAlignment="1">
      <alignment horizontal="justify" vertical="top"/>
    </xf>
    <xf numFmtId="0" fontId="7" fillId="0" borderId="5" xfId="0" applyFont="1" applyBorder="1" applyAlignment="1">
      <alignment horizontal="justify" vertical="top"/>
    </xf>
    <xf numFmtId="0" fontId="6" fillId="0" borderId="1" xfId="3" applyFont="1" applyBorder="1" applyAlignment="1">
      <alignment horizontal="center" vertical="top" wrapText="1"/>
    </xf>
    <xf numFmtId="0" fontId="6" fillId="0" borderId="1" xfId="3" applyFont="1" applyBorder="1" applyAlignment="1">
      <alignment horizontal="center" vertical="top"/>
    </xf>
    <xf numFmtId="0" fontId="7" fillId="0" borderId="1" xfId="0" applyFont="1" applyBorder="1" applyAlignment="1">
      <alignment horizontal="center" vertical="top" wrapText="1"/>
    </xf>
    <xf numFmtId="0" fontId="6" fillId="0" borderId="1" xfId="3" applyFont="1" applyBorder="1" applyAlignment="1">
      <alignment horizontal="left" vertical="top" wrapText="1"/>
    </xf>
    <xf numFmtId="0" fontId="12" fillId="0" borderId="0" xfId="0" applyFont="1"/>
    <xf numFmtId="0" fontId="2" fillId="0" borderId="0" xfId="0" applyFont="1" applyAlignment="1">
      <alignment wrapText="1"/>
    </xf>
    <xf numFmtId="0" fontId="12" fillId="0" borderId="0" xfId="0" applyFont="1" applyAlignment="1">
      <alignment horizontal="center" vertical="center" wrapText="1"/>
    </xf>
    <xf numFmtId="0" fontId="12" fillId="0" borderId="0" xfId="0" applyFont="1" applyAlignment="1">
      <alignment vertical="top"/>
    </xf>
    <xf numFmtId="0" fontId="12" fillId="0" borderId="0" xfId="0" applyFont="1" applyAlignment="1"/>
    <xf numFmtId="0" fontId="16" fillId="0" borderId="0" xfId="0" applyFont="1"/>
    <xf numFmtId="0" fontId="2" fillId="0" borderId="0" xfId="0" applyFont="1"/>
    <xf numFmtId="0" fontId="12" fillId="0" borderId="1" xfId="0" applyFont="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0" fontId="12" fillId="0" borderId="1" xfId="0" applyFont="1" applyBorder="1" applyAlignment="1">
      <alignment horizontal="left" wrapText="1"/>
    </xf>
    <xf numFmtId="0" fontId="12" fillId="0" borderId="1" xfId="0" applyFont="1" applyBorder="1" applyAlignment="1">
      <alignment horizontal="center" wrapText="1"/>
    </xf>
    <xf numFmtId="0" fontId="15" fillId="0" borderId="1" xfId="0" applyFont="1" applyBorder="1" applyAlignment="1">
      <alignment horizontal="left" vertical="top" wrapText="1"/>
    </xf>
    <xf numFmtId="0" fontId="12" fillId="0" borderId="8" xfId="0" applyFont="1" applyBorder="1" applyAlignment="1">
      <alignment horizontal="center" vertical="center" wrapText="1"/>
    </xf>
    <xf numFmtId="0" fontId="18" fillId="0" borderId="1" xfId="3" applyFont="1" applyBorder="1" applyAlignment="1">
      <alignment horizontal="center" vertical="top" wrapText="1"/>
    </xf>
    <xf numFmtId="0" fontId="18" fillId="0" borderId="1" xfId="3" applyFont="1" applyBorder="1" applyAlignment="1">
      <alignment horizontal="left" vertical="top" wrapText="1"/>
    </xf>
    <xf numFmtId="0" fontId="2" fillId="0" borderId="0" xfId="0" applyFont="1" applyAlignment="1">
      <alignment vertical="top"/>
    </xf>
    <xf numFmtId="0" fontId="18" fillId="0" borderId="1" xfId="2" applyFont="1" applyBorder="1" applyAlignment="1">
      <alignment horizontal="center" vertical="top" wrapText="1"/>
    </xf>
    <xf numFmtId="0" fontId="18" fillId="0" borderId="1" xfId="2" applyFont="1" applyBorder="1" applyAlignment="1">
      <alignment horizontal="left" vertical="top" wrapText="1"/>
    </xf>
    <xf numFmtId="164" fontId="12" fillId="0" borderId="1" xfId="5" applyFont="1" applyBorder="1" applyAlignment="1">
      <alignment horizontal="center" vertical="top"/>
    </xf>
    <xf numFmtId="164" fontId="12" fillId="0" borderId="1" xfId="5" applyFont="1" applyBorder="1" applyAlignment="1">
      <alignment horizontal="center" vertical="center"/>
    </xf>
    <xf numFmtId="10" fontId="12" fillId="0" borderId="1" xfId="4" applyNumberFormat="1" applyFont="1" applyBorder="1" applyAlignment="1">
      <alignment horizontal="center" vertical="top"/>
    </xf>
    <xf numFmtId="0" fontId="12" fillId="0" borderId="1" xfId="5" applyNumberFormat="1" applyFont="1" applyBorder="1" applyAlignment="1">
      <alignment horizontal="center" vertical="center"/>
    </xf>
    <xf numFmtId="0" fontId="12" fillId="0" borderId="2" xfId="0" applyFont="1" applyBorder="1" applyAlignment="1">
      <alignment horizontal="center" vertical="top" wrapText="1"/>
    </xf>
    <xf numFmtId="164" fontId="12" fillId="0" borderId="1" xfId="0" applyNumberFormat="1" applyFont="1" applyBorder="1" applyAlignment="1">
      <alignment horizontal="center" vertical="top"/>
    </xf>
    <xf numFmtId="0" fontId="7" fillId="0" borderId="0" xfId="0" applyFont="1" applyBorder="1" applyAlignment="1">
      <alignment horizontal="right" vertical="top"/>
    </xf>
    <xf numFmtId="0" fontId="2" fillId="0" borderId="0" xfId="0" applyFont="1" applyBorder="1" applyAlignment="1">
      <alignment horizontal="right" vertical="top" wrapText="1"/>
    </xf>
    <xf numFmtId="0" fontId="7" fillId="0" borderId="0" xfId="0" applyFont="1" applyBorder="1" applyAlignment="1">
      <alignment vertical="top"/>
    </xf>
    <xf numFmtId="0" fontId="10" fillId="0" borderId="0" xfId="0" applyFont="1" applyBorder="1" applyAlignment="1">
      <alignment horizontal="center" vertical="top" wrapText="1"/>
    </xf>
    <xf numFmtId="0" fontId="2" fillId="0" borderId="0" xfId="0" applyFont="1" applyBorder="1" applyAlignment="1">
      <alignment horizontal="center" vertical="top" wrapText="1"/>
    </xf>
    <xf numFmtId="0" fontId="7" fillId="0" borderId="3" xfId="0" applyFont="1" applyBorder="1" applyAlignment="1">
      <alignment horizontal="center"/>
    </xf>
    <xf numFmtId="0" fontId="2" fillId="0" borderId="4" xfId="0" applyFont="1" applyBorder="1" applyAlignment="1">
      <alignment horizontal="center" vertical="top"/>
    </xf>
    <xf numFmtId="0" fontId="7" fillId="0" borderId="0" xfId="0" applyFont="1" applyBorder="1" applyAlignment="1">
      <alignment horizontal="right"/>
    </xf>
    <xf numFmtId="0" fontId="7" fillId="0" borderId="0" xfId="0" applyFont="1" applyBorder="1" applyAlignment="1">
      <alignment horizontal="left"/>
    </xf>
    <xf numFmtId="0" fontId="7" fillId="0" borderId="5" xfId="0" applyFont="1" applyBorder="1" applyAlignment="1">
      <alignment horizontal="justify"/>
    </xf>
    <xf numFmtId="0" fontId="10" fillId="0" borderId="0" xfId="0" applyFont="1" applyBorder="1" applyAlignment="1">
      <alignment horizontal="center" vertical="top"/>
    </xf>
    <xf numFmtId="0" fontId="7" fillId="0" borderId="5" xfId="0" applyFont="1" applyBorder="1" applyAlignment="1">
      <alignment horizontal="center"/>
    </xf>
    <xf numFmtId="0" fontId="7" fillId="0" borderId="7" xfId="0" applyFont="1" applyBorder="1" applyAlignment="1">
      <alignment horizontal="center"/>
    </xf>
    <xf numFmtId="0" fontId="7" fillId="0" borderId="5" xfId="0" applyFont="1" applyBorder="1" applyAlignment="1">
      <alignment horizontal="justify" wrapText="1"/>
    </xf>
    <xf numFmtId="49" fontId="7" fillId="0" borderId="5" xfId="0" applyNumberFormat="1" applyFont="1" applyBorder="1" applyAlignment="1">
      <alignment horizontal="justify"/>
    </xf>
    <xf numFmtId="49" fontId="11" fillId="0" borderId="5" xfId="1" applyNumberFormat="1" applyBorder="1" applyAlignment="1" applyProtection="1">
      <alignment horizontal="justify"/>
    </xf>
    <xf numFmtId="0" fontId="13" fillId="0" borderId="0" xfId="0" applyFont="1" applyAlignment="1">
      <alignment horizontal="center" wrapText="1"/>
    </xf>
    <xf numFmtId="0" fontId="13" fillId="0" borderId="0" xfId="0" applyFont="1" applyAlignment="1">
      <alignment horizontal="center"/>
    </xf>
    <xf numFmtId="0" fontId="19" fillId="0" borderId="0" xfId="0" applyFont="1" applyAlignment="1">
      <alignment horizontal="justify" wrapText="1"/>
    </xf>
    <xf numFmtId="0" fontId="12" fillId="0" borderId="0" xfId="0" applyFont="1" applyAlignment="1">
      <alignment horizontal="justify" wrapText="1"/>
    </xf>
    <xf numFmtId="0" fontId="6" fillId="0" borderId="1" xfId="3" applyFont="1" applyBorder="1" applyAlignment="1">
      <alignment horizontal="center" vertical="center" wrapText="1"/>
    </xf>
    <xf numFmtId="0" fontId="2" fillId="0" borderId="0" xfId="0" applyFont="1" applyAlignment="1">
      <alignment horizontal="left" wrapText="1" indent="3"/>
    </xf>
    <xf numFmtId="2" fontId="12" fillId="0" borderId="1" xfId="0" applyNumberFormat="1" applyFont="1" applyBorder="1" applyAlignment="1">
      <alignment horizontal="center" vertical="top"/>
    </xf>
    <xf numFmtId="10" fontId="12" fillId="0" borderId="1" xfId="0" applyNumberFormat="1" applyFont="1" applyBorder="1" applyAlignment="1">
      <alignment horizontal="center" vertical="top"/>
    </xf>
    <xf numFmtId="164" fontId="6" fillId="0" borderId="1" xfId="5" applyFont="1" applyBorder="1" applyAlignment="1">
      <alignment horizontal="center" vertical="top"/>
    </xf>
    <xf numFmtId="172" fontId="6" fillId="0" borderId="1" xfId="3" applyNumberFormat="1" applyFont="1" applyBorder="1" applyAlignment="1">
      <alignment horizontal="center" vertical="top"/>
    </xf>
    <xf numFmtId="174" fontId="6" fillId="0" borderId="1" xfId="5" applyNumberFormat="1" applyFont="1" applyBorder="1" applyAlignment="1">
      <alignment horizontal="center" vertical="top"/>
    </xf>
  </cellXfs>
  <cellStyles count="6">
    <cellStyle name="Гиперссылка" xfId="1" builtinId="8"/>
    <cellStyle name="Обычный" xfId="0" builtinId="0"/>
    <cellStyle name="Обычный_стр.1_10" xfId="2"/>
    <cellStyle name="Обычный_стр.1_5" xfId="3"/>
    <cellStyle name="Процентный" xfId="4" builtinId="5"/>
    <cellStyle name="Финансовый" xfId="5"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wes89.okis.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C29"/>
  <sheetViews>
    <sheetView showGridLines="0" workbookViewId="0">
      <selection activeCell="CR22" sqref="CR22"/>
    </sheetView>
  </sheetViews>
  <sheetFormatPr defaultColWidth="0.85546875" defaultRowHeight="12.75" customHeight="1"/>
  <cols>
    <col min="1" max="89" width="0.85546875" style="6" customWidth="1"/>
    <col min="90" max="90" width="1" style="6" customWidth="1"/>
    <col min="91" max="91" width="0.85546875" style="6" customWidth="1"/>
    <col min="92" max="93" width="1" style="6" customWidth="1"/>
    <col min="94" max="106" width="0.85546875" style="6" customWidth="1"/>
    <col min="107" max="107" width="1.140625" style="6" customWidth="1"/>
    <col min="108" max="108" width="0.42578125" style="6" customWidth="1"/>
    <col min="109" max="16384" width="0.85546875" style="6"/>
  </cols>
  <sheetData>
    <row r="1" spans="1:107" ht="79.5" customHeight="1">
      <c r="A1" s="76" t="s">
        <v>247</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row>
    <row r="2" spans="1:107" ht="23.2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row>
    <row r="3" spans="1:107" ht="18"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row>
    <row r="4" spans="1:107" ht="15">
      <c r="A4" s="75" t="s">
        <v>224</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row>
    <row r="5" spans="1:107" ht="26.25" customHeigh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row>
    <row r="6" spans="1:107" ht="15" customHeight="1">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row>
    <row r="7" spans="1:107" ht="19.5" customHeight="1">
      <c r="A7" s="78" t="s">
        <v>225</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row>
    <row r="8" spans="1:107" ht="15.75" customHeight="1">
      <c r="A8" s="82" t="s">
        <v>241</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0">
        <v>2018</v>
      </c>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3" t="s">
        <v>226</v>
      </c>
      <c r="CF8" s="83"/>
      <c r="CG8" s="83"/>
      <c r="CH8" s="83"/>
      <c r="CI8" s="83"/>
      <c r="CJ8" s="83"/>
      <c r="CK8" s="83"/>
      <c r="CL8" s="83"/>
      <c r="CM8" s="83"/>
      <c r="CN8" s="83"/>
      <c r="CO8" s="83"/>
      <c r="CP8" s="83"/>
      <c r="CQ8" s="83"/>
      <c r="CR8" s="83"/>
      <c r="CS8" s="83"/>
      <c r="CT8" s="83"/>
      <c r="CU8" s="83"/>
      <c r="CV8" s="83"/>
      <c r="CW8" s="83"/>
      <c r="CX8" s="83"/>
      <c r="CY8" s="83"/>
      <c r="CZ8" s="83"/>
      <c r="DA8" s="83"/>
      <c r="DB8" s="83"/>
      <c r="DC8" s="83"/>
    </row>
    <row r="9" spans="1:107" ht="18.75" customHeight="1">
      <c r="AW9" s="79" t="s">
        <v>227</v>
      </c>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row>
    <row r="10" spans="1:107" ht="9" customHeight="1">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row>
    <row r="11" spans="1:107" ht="21" customHeight="1">
      <c r="A11" s="80" t="s">
        <v>248</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row>
    <row r="12" spans="1:107" s="10" customFormat="1" ht="15.75" customHeight="1">
      <c r="A12" s="81" t="s">
        <v>228</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row>
    <row r="13" spans="1:107" ht="18" customHeight="1">
      <c r="A13" s="80" t="s">
        <v>249</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row>
    <row r="14" spans="1:107" s="10" customFormat="1" ht="18"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row>
    <row r="15" spans="1:107" s="10" customFormat="1" ht="14.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row>
    <row r="16" spans="1:107" ht="15.75" customHeight="1">
      <c r="A16" s="7"/>
      <c r="B16" s="7"/>
      <c r="C16" s="7"/>
      <c r="D16" s="7"/>
      <c r="E16" s="11"/>
      <c r="F16" s="11"/>
      <c r="G16" s="11"/>
      <c r="H16" s="11"/>
      <c r="I16" s="11"/>
      <c r="J16" s="11"/>
      <c r="K16" s="11"/>
      <c r="L16" s="11"/>
      <c r="M16" s="11"/>
      <c r="N16" s="11"/>
      <c r="O16" s="11"/>
      <c r="P16" s="11"/>
      <c r="Q16" s="11"/>
      <c r="R16" s="11"/>
      <c r="S16" s="7"/>
      <c r="T16" s="7"/>
      <c r="U16" s="7"/>
      <c r="V16" s="7"/>
      <c r="W16" s="7"/>
      <c r="X16" s="7"/>
      <c r="Y16" s="7"/>
      <c r="Z16" s="7"/>
      <c r="AA16" s="7"/>
      <c r="AB16" s="7"/>
      <c r="AC16" s="7"/>
      <c r="AD16" s="7"/>
      <c r="AE16" s="12"/>
      <c r="AF16" s="12"/>
      <c r="AG16" s="12"/>
      <c r="AH16" s="12"/>
      <c r="AI16" s="12"/>
      <c r="AJ16" s="12"/>
    </row>
    <row r="17" spans="1:105" ht="9.75" customHeight="1"/>
    <row r="18" spans="1:105" ht="15.75" customHeight="1">
      <c r="A18" s="7"/>
      <c r="B18" s="7"/>
      <c r="C18" s="7"/>
      <c r="D18" s="7"/>
      <c r="E18" s="11"/>
      <c r="F18" s="11"/>
      <c r="G18" s="11"/>
      <c r="H18" s="11"/>
      <c r="I18" s="11"/>
      <c r="J18" s="11"/>
      <c r="K18" s="11"/>
      <c r="L18" s="11"/>
      <c r="M18" s="11"/>
      <c r="N18" s="11"/>
      <c r="O18" s="11"/>
      <c r="P18" s="11"/>
      <c r="Q18" s="11"/>
    </row>
    <row r="19" spans="1:105" ht="9" customHeight="1"/>
    <row r="20" spans="1:105" ht="15.75" customHeight="1">
      <c r="A20" s="9"/>
      <c r="B20" s="9"/>
      <c r="C20" s="11"/>
      <c r="D20" s="11"/>
      <c r="E20" s="11"/>
      <c r="F20" s="11"/>
      <c r="G20" s="11"/>
      <c r="H20" s="13"/>
      <c r="I20" s="13"/>
      <c r="J20" s="11"/>
      <c r="K20" s="11"/>
      <c r="L20" s="11"/>
      <c r="M20" s="11"/>
      <c r="N20" s="11"/>
      <c r="O20" s="11"/>
      <c r="P20" s="11"/>
      <c r="Q20" s="11"/>
      <c r="R20" s="11"/>
      <c r="S20" s="11"/>
      <c r="T20" s="11"/>
      <c r="U20" s="11"/>
      <c r="V20" s="11"/>
      <c r="W20" s="11"/>
      <c r="X20" s="11"/>
      <c r="Y20" s="11"/>
      <c r="Z20" s="11"/>
      <c r="AA20" s="11"/>
      <c r="AB20" s="7"/>
      <c r="AC20" s="7"/>
      <c r="AD20" s="7"/>
      <c r="AE20" s="14"/>
      <c r="AF20" s="14"/>
      <c r="AG20" s="14"/>
      <c r="AH20" s="14"/>
      <c r="AI20" s="14"/>
      <c r="AJ20" s="14"/>
      <c r="BA20" s="7"/>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row>
    <row r="21" spans="1:105" ht="13.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row>
    <row r="22" spans="1:105" ht="19.5" customHeight="1"/>
    <row r="23" spans="1:105" ht="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row>
    <row r="24" spans="1:105" ht="9"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row>
    <row r="25" spans="1:105" ht="15.7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row>
    <row r="26" spans="1:105" ht="15.75" customHeight="1">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row>
    <row r="27" spans="1:105" ht="15.75" customHeight="1">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row>
    <row r="28" spans="1:105" ht="15" customHeight="1"/>
    <row r="29" spans="1:105" ht="58.5" customHeight="1">
      <c r="D29" s="17"/>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row>
  </sheetData>
  <mergeCells count="15">
    <mergeCell ref="A7:DC7"/>
    <mergeCell ref="AW9:CD9"/>
    <mergeCell ref="A13:DC13"/>
    <mergeCell ref="A11:DC11"/>
    <mergeCell ref="A10:DC10"/>
    <mergeCell ref="A12:DC12"/>
    <mergeCell ref="A8:AV8"/>
    <mergeCell ref="AW8:CD8"/>
    <mergeCell ref="CE8:DC8"/>
    <mergeCell ref="A2:DC2"/>
    <mergeCell ref="A1:DC1"/>
    <mergeCell ref="A4:DC4"/>
    <mergeCell ref="A5:DC5"/>
    <mergeCell ref="A6:DC6"/>
    <mergeCell ref="A3:DC3"/>
  </mergeCells>
  <phoneticPr fontId="0" type="noConversion"/>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EB29"/>
  <sheetViews>
    <sheetView showGridLines="0" workbookViewId="0">
      <selection activeCell="DX27" sqref="DX27"/>
    </sheetView>
  </sheetViews>
  <sheetFormatPr defaultColWidth="0.85546875" defaultRowHeight="12.75" customHeight="1"/>
  <cols>
    <col min="1" max="89" width="0.85546875" style="6" customWidth="1"/>
    <col min="90" max="90" width="1" style="6" customWidth="1"/>
    <col min="91" max="91" width="0.85546875" style="6" customWidth="1"/>
    <col min="92" max="93" width="1" style="6" customWidth="1"/>
    <col min="94" max="106" width="0.85546875" style="6" customWidth="1"/>
    <col min="107" max="107" width="1.42578125" style="6" customWidth="1"/>
    <col min="108" max="108" width="0.42578125" style="6" customWidth="1"/>
    <col min="109" max="16384" width="0.85546875" style="6"/>
  </cols>
  <sheetData>
    <row r="1" spans="1:132" ht="54.75" customHeight="1">
      <c r="A1" s="76" t="s">
        <v>240</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row>
    <row r="2" spans="1:132" ht="23.2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row>
    <row r="3" spans="1:132" ht="21.7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row>
    <row r="4" spans="1:132" ht="19.5" customHeight="1">
      <c r="A4" s="85" t="s">
        <v>229</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row>
    <row r="5" spans="1:132" ht="13.5" customHeight="1">
      <c r="B5" s="26"/>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7"/>
    </row>
    <row r="6" spans="1:132" ht="16.5" customHeight="1">
      <c r="A6" s="21"/>
      <c r="B6" s="28" t="s">
        <v>230</v>
      </c>
      <c r="C6" s="25"/>
      <c r="D6" s="25"/>
      <c r="E6" s="25"/>
      <c r="F6" s="25"/>
      <c r="G6" s="25"/>
      <c r="H6" s="25"/>
      <c r="I6" s="25"/>
      <c r="J6" s="25"/>
      <c r="K6" s="25"/>
      <c r="L6" s="25"/>
      <c r="M6" s="25"/>
      <c r="N6" s="25"/>
      <c r="O6" s="25"/>
      <c r="P6" s="25"/>
      <c r="Q6" s="25"/>
      <c r="R6" s="25"/>
      <c r="S6" s="25"/>
      <c r="T6" s="25"/>
      <c r="U6" s="25"/>
      <c r="V6" s="25"/>
      <c r="W6" s="25"/>
      <c r="X6" s="25"/>
      <c r="Y6" s="25"/>
      <c r="Z6" s="86" t="s">
        <v>248</v>
      </c>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7"/>
    </row>
    <row r="7" spans="1:132" ht="16.5" customHeight="1">
      <c r="A7" s="22"/>
      <c r="B7" s="30"/>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24"/>
      <c r="DE7" s="24"/>
      <c r="DF7" s="24"/>
      <c r="DG7" s="24"/>
      <c r="DH7" s="24"/>
      <c r="DI7" s="24"/>
      <c r="DJ7" s="24"/>
      <c r="DK7" s="24"/>
      <c r="DL7" s="24"/>
      <c r="DM7" s="24"/>
      <c r="DN7" s="24"/>
      <c r="DO7" s="24"/>
      <c r="DP7" s="24"/>
      <c r="DQ7" s="24"/>
      <c r="DR7" s="24"/>
      <c r="DS7" s="24"/>
      <c r="DT7" s="24"/>
      <c r="DU7" s="24"/>
      <c r="DV7" s="24"/>
      <c r="DW7" s="24"/>
      <c r="DX7" s="24"/>
      <c r="DY7" s="24"/>
      <c r="DZ7" s="24"/>
      <c r="EA7" s="24"/>
      <c r="EB7" s="27"/>
    </row>
    <row r="8" spans="1:132" ht="16.5" customHeight="1">
      <c r="A8" s="18"/>
      <c r="B8" s="28" t="s">
        <v>231</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84" t="s">
        <v>249</v>
      </c>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24"/>
      <c r="DE8" s="24"/>
      <c r="DF8" s="24"/>
      <c r="DG8" s="24"/>
      <c r="DH8" s="24"/>
      <c r="DI8" s="24"/>
      <c r="DJ8" s="24"/>
      <c r="DK8" s="24"/>
      <c r="DL8" s="24"/>
      <c r="DM8" s="24"/>
      <c r="DN8" s="24"/>
      <c r="DO8" s="24"/>
      <c r="DP8" s="24"/>
      <c r="DQ8" s="24"/>
      <c r="DR8" s="24"/>
      <c r="DS8" s="24"/>
      <c r="DT8" s="24"/>
      <c r="DU8" s="24"/>
      <c r="DV8" s="24"/>
      <c r="DW8" s="24"/>
      <c r="DX8" s="24"/>
      <c r="DY8" s="24"/>
      <c r="DZ8" s="24"/>
      <c r="EA8" s="24"/>
      <c r="EB8" s="27"/>
    </row>
    <row r="9" spans="1:132" ht="16.5" customHeight="1">
      <c r="A9" s="21"/>
      <c r="B9" s="28"/>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33"/>
      <c r="BF9" s="33"/>
      <c r="BG9" s="33"/>
      <c r="BH9" s="33"/>
      <c r="BI9" s="33"/>
      <c r="BJ9" s="33"/>
      <c r="BK9" s="33"/>
      <c r="BL9" s="33"/>
      <c r="BM9" s="33"/>
      <c r="BN9" s="33"/>
      <c r="BO9" s="33"/>
      <c r="BP9" s="33"/>
      <c r="BQ9" s="33"/>
      <c r="BR9" s="33"/>
      <c r="BS9" s="33"/>
      <c r="BT9" s="33"/>
      <c r="BU9" s="33"/>
      <c r="BV9" s="33"/>
      <c r="BW9" s="33"/>
      <c r="BX9" s="33"/>
      <c r="BY9" s="33"/>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4"/>
      <c r="DE9" s="24"/>
      <c r="DF9" s="24"/>
      <c r="DG9" s="24"/>
      <c r="DH9" s="24"/>
      <c r="DI9" s="24"/>
      <c r="DJ9" s="24"/>
      <c r="DK9" s="24"/>
      <c r="DL9" s="24"/>
      <c r="DM9" s="24"/>
      <c r="DN9" s="24"/>
      <c r="DO9" s="24"/>
      <c r="DP9" s="24"/>
      <c r="DQ9" s="24"/>
      <c r="DR9" s="24"/>
      <c r="DS9" s="24"/>
      <c r="DT9" s="24"/>
      <c r="DU9" s="24"/>
      <c r="DV9" s="24"/>
      <c r="DW9" s="24"/>
      <c r="DX9" s="24"/>
      <c r="DY9" s="24"/>
      <c r="DZ9" s="24"/>
      <c r="EA9" s="24"/>
      <c r="EB9" s="27"/>
    </row>
    <row r="10" spans="1:132" ht="16.5" customHeight="1">
      <c r="A10" s="21"/>
      <c r="B10" s="28" t="s">
        <v>232</v>
      </c>
      <c r="C10" s="25"/>
      <c r="D10" s="25"/>
      <c r="E10" s="25"/>
      <c r="F10" s="25"/>
      <c r="G10" s="25"/>
      <c r="H10" s="25"/>
      <c r="I10" s="25"/>
      <c r="J10" s="25"/>
      <c r="K10" s="25"/>
      <c r="L10" s="25"/>
      <c r="M10" s="25"/>
      <c r="N10" s="25"/>
      <c r="O10" s="25"/>
      <c r="P10" s="25"/>
      <c r="Q10" s="25"/>
      <c r="R10" s="25"/>
      <c r="S10" s="25"/>
      <c r="T10" s="25"/>
      <c r="U10" s="25"/>
      <c r="V10" s="25"/>
      <c r="W10" s="25"/>
      <c r="X10" s="84" t="s">
        <v>250</v>
      </c>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7"/>
    </row>
    <row r="11" spans="1:132" ht="16.5" customHeight="1">
      <c r="A11" s="20"/>
      <c r="B11" s="34"/>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7"/>
    </row>
    <row r="12" spans="1:132" s="10" customFormat="1" ht="16.5" customHeight="1">
      <c r="A12" s="20"/>
      <c r="B12" s="28" t="s">
        <v>233</v>
      </c>
      <c r="C12" s="29"/>
      <c r="D12" s="29"/>
      <c r="E12" s="29"/>
      <c r="F12" s="29"/>
      <c r="G12" s="29"/>
      <c r="H12" s="29"/>
      <c r="I12" s="29"/>
      <c r="J12" s="29"/>
      <c r="K12" s="29"/>
      <c r="L12" s="29"/>
      <c r="M12" s="29"/>
      <c r="N12" s="29"/>
      <c r="O12" s="29"/>
      <c r="P12" s="29"/>
      <c r="Q12" s="29"/>
      <c r="R12" s="29"/>
      <c r="S12" s="29"/>
      <c r="T12" s="29"/>
      <c r="U12" s="29"/>
      <c r="V12" s="29"/>
      <c r="W12" s="29"/>
      <c r="X12" s="84" t="s">
        <v>256</v>
      </c>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6"/>
    </row>
    <row r="13" spans="1:132" ht="16.5" customHeight="1">
      <c r="A13" s="20"/>
      <c r="B13" s="34"/>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7"/>
    </row>
    <row r="14" spans="1:132" s="10" customFormat="1" ht="16.5" customHeight="1">
      <c r="A14" s="22"/>
      <c r="B14" s="28" t="s">
        <v>234</v>
      </c>
      <c r="C14" s="31"/>
      <c r="D14" s="31"/>
      <c r="E14" s="31"/>
      <c r="F14" s="31"/>
      <c r="G14" s="31"/>
      <c r="H14" s="33"/>
      <c r="I14" s="88">
        <v>8912002592</v>
      </c>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6"/>
    </row>
    <row r="15" spans="1:132" s="10" customFormat="1" ht="16.5" customHeight="1">
      <c r="A15" s="23"/>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9"/>
      <c r="DC15" s="39"/>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6"/>
    </row>
    <row r="16" spans="1:132" ht="16.5" customHeight="1">
      <c r="A16" s="18"/>
      <c r="B16" s="28" t="s">
        <v>235</v>
      </c>
      <c r="C16" s="32"/>
      <c r="D16" s="32"/>
      <c r="E16" s="40"/>
      <c r="F16" s="40"/>
      <c r="G16" s="40"/>
      <c r="H16" s="40"/>
      <c r="I16" s="89" t="s">
        <v>252</v>
      </c>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7"/>
    </row>
    <row r="17" spans="1:132" ht="16.5" customHeight="1">
      <c r="A17" s="21"/>
      <c r="B17" s="28"/>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7"/>
    </row>
    <row r="18" spans="1:132" ht="16.5" customHeight="1">
      <c r="A18" s="18"/>
      <c r="B18" s="28" t="s">
        <v>236</v>
      </c>
      <c r="C18" s="32"/>
      <c r="D18" s="32"/>
      <c r="E18" s="40"/>
      <c r="F18" s="40"/>
      <c r="G18" s="40"/>
      <c r="H18" s="40"/>
      <c r="I18" s="40"/>
      <c r="J18" s="40"/>
      <c r="K18" s="40"/>
      <c r="L18" s="40"/>
      <c r="M18" s="40"/>
      <c r="N18" s="40"/>
      <c r="O18" s="40"/>
      <c r="P18" s="40"/>
      <c r="Q18" s="40"/>
      <c r="R18" s="25"/>
      <c r="S18" s="25"/>
      <c r="T18" s="25"/>
      <c r="U18" s="25"/>
      <c r="V18" s="25"/>
      <c r="W18" s="25"/>
      <c r="X18" s="25"/>
      <c r="Y18" s="25"/>
      <c r="Z18" s="84" t="s">
        <v>251</v>
      </c>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7"/>
    </row>
    <row r="19" spans="1:132" ht="16.5" customHeight="1">
      <c r="A19" s="21"/>
      <c r="B19" s="28"/>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7"/>
    </row>
    <row r="20" spans="1:132" ht="16.5" customHeight="1">
      <c r="A20" s="20"/>
      <c r="B20" s="28" t="s">
        <v>237</v>
      </c>
      <c r="C20" s="40"/>
      <c r="D20" s="40"/>
      <c r="E20" s="40"/>
      <c r="F20" s="40"/>
      <c r="G20" s="40"/>
      <c r="H20" s="41"/>
      <c r="I20" s="41"/>
      <c r="J20" s="40"/>
      <c r="K20" s="40"/>
      <c r="L20" s="40"/>
      <c r="M20" s="40"/>
      <c r="N20" s="40"/>
      <c r="O20" s="40"/>
      <c r="P20" s="40"/>
      <c r="Q20" s="40"/>
      <c r="R20" s="40"/>
      <c r="S20" s="40"/>
      <c r="T20" s="40"/>
      <c r="U20" s="40"/>
      <c r="V20" s="40"/>
      <c r="W20" s="40"/>
      <c r="X20" s="40"/>
      <c r="Y20" s="40"/>
      <c r="Z20" s="40"/>
      <c r="AA20" s="40"/>
      <c r="AB20" s="32"/>
      <c r="AC20" s="32"/>
      <c r="AD20" s="32"/>
      <c r="AE20" s="90" t="s">
        <v>253</v>
      </c>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7"/>
    </row>
    <row r="21" spans="1:132" ht="16.5" customHeight="1">
      <c r="A21" s="20"/>
      <c r="B21" s="34"/>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5"/>
      <c r="AO21" s="25"/>
      <c r="AP21" s="25"/>
      <c r="AQ21" s="25"/>
      <c r="AR21" s="25"/>
      <c r="AS21" s="25"/>
      <c r="AT21" s="25"/>
      <c r="AU21" s="25"/>
      <c r="AV21" s="25"/>
      <c r="AW21" s="25"/>
      <c r="AX21" s="25"/>
      <c r="AY21" s="25"/>
      <c r="AZ21" s="25"/>
      <c r="BA21" s="25"/>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25"/>
      <c r="DC21" s="25"/>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7"/>
    </row>
    <row r="22" spans="1:132" ht="16.5" customHeight="1">
      <c r="A22" s="21"/>
      <c r="B22" s="28" t="s">
        <v>238</v>
      </c>
      <c r="C22" s="25"/>
      <c r="D22" s="25"/>
      <c r="E22" s="25"/>
      <c r="F22" s="25"/>
      <c r="G22" s="25"/>
      <c r="H22" s="25"/>
      <c r="I22" s="25"/>
      <c r="J22" s="25"/>
      <c r="K22" s="25"/>
      <c r="L22" s="25"/>
      <c r="M22" s="25"/>
      <c r="N22" s="25"/>
      <c r="O22" s="25"/>
      <c r="P22" s="25"/>
      <c r="Q22" s="25"/>
      <c r="R22" s="25"/>
      <c r="S22" s="25"/>
      <c r="T22" s="25"/>
      <c r="U22" s="25"/>
      <c r="V22" s="25"/>
      <c r="W22" s="25"/>
      <c r="X22" s="25"/>
      <c r="Y22" s="25"/>
      <c r="Z22" s="84" t="s">
        <v>254</v>
      </c>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7"/>
    </row>
    <row r="23" spans="1:132" ht="15">
      <c r="A23" s="19"/>
      <c r="B23" s="42"/>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25"/>
      <c r="DC23" s="25"/>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7"/>
    </row>
    <row r="24" spans="1:132" ht="16.5" customHeight="1">
      <c r="A24" s="19"/>
      <c r="B24" s="42" t="s">
        <v>239</v>
      </c>
      <c r="C24" s="41"/>
      <c r="D24" s="41"/>
      <c r="E24" s="41"/>
      <c r="F24" s="41"/>
      <c r="G24" s="41"/>
      <c r="H24" s="41"/>
      <c r="I24" s="84" t="s">
        <v>255</v>
      </c>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7"/>
    </row>
    <row r="25" spans="1:132" ht="15.75" customHeight="1">
      <c r="A25" s="16"/>
      <c r="B25" s="4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7"/>
    </row>
    <row r="26" spans="1:132" ht="15.75" customHeight="1">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row>
    <row r="27" spans="1:132" ht="15.75" customHeight="1">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row>
    <row r="28" spans="1:132" ht="15" customHeight="1"/>
    <row r="29" spans="1:132" ht="58.5" customHeight="1">
      <c r="D29" s="17"/>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row>
  </sheetData>
  <mergeCells count="14">
    <mergeCell ref="Z22:DC22"/>
    <mergeCell ref="I24:DC24"/>
    <mergeCell ref="I14:DC14"/>
    <mergeCell ref="I16:DC16"/>
    <mergeCell ref="Z18:DC18"/>
    <mergeCell ref="AE20:DC20"/>
    <mergeCell ref="X10:DC10"/>
    <mergeCell ref="X12:DC12"/>
    <mergeCell ref="A3:DC3"/>
    <mergeCell ref="A2:DC2"/>
    <mergeCell ref="A1:DC1"/>
    <mergeCell ref="A4:DC4"/>
    <mergeCell ref="AG8:DC8"/>
    <mergeCell ref="Z6:EB6"/>
  </mergeCells>
  <phoneticPr fontId="0" type="noConversion"/>
  <hyperlinks>
    <hyperlink ref="AE20" r:id="rId1"/>
  </hyperlinks>
  <pageMargins left="0.59055118110236227" right="0.59055118110236227" top="0.59055118110236227" bottom="0.59055118110236227" header="0.51181102362204722" footer="0.51181102362204722"/>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dimension ref="A1:F47"/>
  <sheetViews>
    <sheetView showGridLines="0" topLeftCell="A37" workbookViewId="0">
      <selection activeCell="D40" sqref="D40:F40"/>
    </sheetView>
  </sheetViews>
  <sheetFormatPr defaultRowHeight="15.75"/>
  <cols>
    <col min="1" max="1" width="6.5703125" style="49" customWidth="1"/>
    <col min="2" max="2" width="31" style="49" customWidth="1"/>
    <col min="3" max="3" width="12.28515625" style="49" customWidth="1"/>
    <col min="4" max="4" width="47.85546875" style="49" customWidth="1"/>
    <col min="5" max="6" width="41.28515625" style="49" customWidth="1"/>
    <col min="7" max="16384" width="9.140625" style="49"/>
  </cols>
  <sheetData>
    <row r="1" spans="1:6" ht="54" customHeight="1">
      <c r="F1" s="50" t="s">
        <v>259</v>
      </c>
    </row>
    <row r="4" spans="1:6" ht="31.5" customHeight="1">
      <c r="A4" s="91" t="s">
        <v>0</v>
      </c>
      <c r="B4" s="92"/>
      <c r="C4" s="92"/>
      <c r="D4" s="92"/>
      <c r="E4" s="92"/>
      <c r="F4" s="92"/>
    </row>
    <row r="7" spans="1:6" s="51" customFormat="1" ht="34.5">
      <c r="A7" s="63" t="s">
        <v>260</v>
      </c>
      <c r="B7" s="56" t="s">
        <v>1</v>
      </c>
      <c r="C7" s="56" t="s">
        <v>2</v>
      </c>
      <c r="D7" s="56" t="s">
        <v>3</v>
      </c>
      <c r="E7" s="56" t="s">
        <v>261</v>
      </c>
      <c r="F7" s="56" t="s">
        <v>262</v>
      </c>
    </row>
    <row r="8" spans="1:6" s="52" customFormat="1" ht="42" customHeight="1">
      <c r="A8" s="58" t="s">
        <v>4</v>
      </c>
      <c r="B8" s="57" t="s">
        <v>5</v>
      </c>
      <c r="C8" s="58"/>
      <c r="D8" s="59"/>
      <c r="E8" s="59"/>
      <c r="F8" s="59"/>
    </row>
    <row r="9" spans="1:6" s="52" customFormat="1" ht="28.7" customHeight="1">
      <c r="A9" s="58" t="s">
        <v>6</v>
      </c>
      <c r="B9" s="57" t="s">
        <v>7</v>
      </c>
      <c r="C9" s="58" t="s">
        <v>242</v>
      </c>
      <c r="D9" s="69">
        <v>421669.89</v>
      </c>
      <c r="E9" s="69">
        <v>445690.48</v>
      </c>
      <c r="F9" s="69">
        <v>450096.99</v>
      </c>
    </row>
    <row r="10" spans="1:6" s="52" customFormat="1" ht="28.7" customHeight="1">
      <c r="A10" s="58" t="s">
        <v>8</v>
      </c>
      <c r="B10" s="57" t="s">
        <v>9</v>
      </c>
      <c r="C10" s="58" t="s">
        <v>242</v>
      </c>
      <c r="D10" s="69">
        <v>36076.42</v>
      </c>
      <c r="E10" s="69">
        <v>48451.74</v>
      </c>
      <c r="F10" s="69">
        <v>3008.42</v>
      </c>
    </row>
    <row r="11" spans="1:6" s="52" customFormat="1" ht="59.25" customHeight="1">
      <c r="A11" s="58" t="s">
        <v>10</v>
      </c>
      <c r="B11" s="57" t="s">
        <v>11</v>
      </c>
      <c r="C11" s="58" t="s">
        <v>242</v>
      </c>
      <c r="D11" s="69">
        <f>D10</f>
        <v>36076.42</v>
      </c>
      <c r="E11" s="69">
        <f t="shared" ref="E11:F11" si="0">E10</f>
        <v>48451.74</v>
      </c>
      <c r="F11" s="69">
        <f t="shared" si="0"/>
        <v>3008.42</v>
      </c>
    </row>
    <row r="12" spans="1:6" s="52" customFormat="1" ht="27.75" customHeight="1">
      <c r="A12" s="58" t="s">
        <v>12</v>
      </c>
      <c r="B12" s="57" t="s">
        <v>13</v>
      </c>
      <c r="C12" s="58" t="s">
        <v>242</v>
      </c>
      <c r="D12" s="69">
        <f>D10</f>
        <v>36076.42</v>
      </c>
      <c r="E12" s="69">
        <f t="shared" ref="E12:F12" si="1">E10</f>
        <v>48451.74</v>
      </c>
      <c r="F12" s="69">
        <f t="shared" si="1"/>
        <v>3008.42</v>
      </c>
    </row>
    <row r="13" spans="1:6" s="52" customFormat="1" ht="41.25" customHeight="1">
      <c r="A13" s="58" t="s">
        <v>14</v>
      </c>
      <c r="B13" s="57" t="s">
        <v>15</v>
      </c>
      <c r="C13" s="58"/>
      <c r="D13" s="69" t="s">
        <v>301</v>
      </c>
      <c r="E13" s="69" t="s">
        <v>301</v>
      </c>
      <c r="F13" s="69" t="s">
        <v>301</v>
      </c>
    </row>
    <row r="14" spans="1:6" s="52" customFormat="1" ht="110.25">
      <c r="A14" s="58" t="s">
        <v>16</v>
      </c>
      <c r="B14" s="57" t="s">
        <v>263</v>
      </c>
      <c r="C14" s="58" t="s">
        <v>17</v>
      </c>
      <c r="D14" s="71">
        <f>D12/D9</f>
        <v>8.5556073259107968E-2</v>
      </c>
      <c r="E14" s="71">
        <f t="shared" ref="E14:F14" si="2">E12/E9</f>
        <v>0.10871163323928301</v>
      </c>
      <c r="F14" s="71">
        <f t="shared" si="2"/>
        <v>6.6839371665204875E-3</v>
      </c>
    </row>
    <row r="15" spans="1:6" s="52" customFormat="1" ht="58.5" customHeight="1">
      <c r="A15" s="58" t="s">
        <v>18</v>
      </c>
      <c r="B15" s="57" t="s">
        <v>19</v>
      </c>
      <c r="C15" s="58"/>
      <c r="D15" s="69" t="s">
        <v>301</v>
      </c>
      <c r="E15" s="69" t="s">
        <v>301</v>
      </c>
      <c r="F15" s="69" t="s">
        <v>301</v>
      </c>
    </row>
    <row r="16" spans="1:6" s="52" customFormat="1" ht="60.75" customHeight="1">
      <c r="A16" s="58" t="s">
        <v>20</v>
      </c>
      <c r="B16" s="57" t="s">
        <v>264</v>
      </c>
      <c r="C16" s="58" t="s">
        <v>21</v>
      </c>
      <c r="D16" s="69" t="s">
        <v>301</v>
      </c>
      <c r="E16" s="69" t="s">
        <v>301</v>
      </c>
      <c r="F16" s="69" t="s">
        <v>301</v>
      </c>
    </row>
    <row r="17" spans="1:6" s="52" customFormat="1" ht="39.75" customHeight="1">
      <c r="A17" s="58" t="s">
        <v>22</v>
      </c>
      <c r="B17" s="57" t="s">
        <v>265</v>
      </c>
      <c r="C17" s="58" t="s">
        <v>23</v>
      </c>
      <c r="D17" s="69" t="s">
        <v>301</v>
      </c>
      <c r="E17" s="69" t="s">
        <v>301</v>
      </c>
      <c r="F17" s="69" t="s">
        <v>301</v>
      </c>
    </row>
    <row r="18" spans="1:6" s="53" customFormat="1" ht="24.75" customHeight="1">
      <c r="A18" s="61" t="s">
        <v>24</v>
      </c>
      <c r="B18" s="60" t="s">
        <v>266</v>
      </c>
      <c r="C18" s="61" t="s">
        <v>21</v>
      </c>
      <c r="D18" s="72">
        <v>6.4</v>
      </c>
      <c r="E18" s="72">
        <v>6.4</v>
      </c>
      <c r="F18" s="72">
        <v>6.4</v>
      </c>
    </row>
    <row r="19" spans="1:6" s="52" customFormat="1" ht="60" customHeight="1">
      <c r="A19" s="58" t="s">
        <v>267</v>
      </c>
      <c r="B19" s="57" t="s">
        <v>268</v>
      </c>
      <c r="C19" s="58" t="s">
        <v>269</v>
      </c>
      <c r="D19" s="70">
        <v>16816.61</v>
      </c>
      <c r="E19" s="70">
        <v>16762.91</v>
      </c>
      <c r="F19" s="70">
        <v>16962.77</v>
      </c>
    </row>
    <row r="20" spans="1:6" s="52" customFormat="1" ht="76.5" customHeight="1">
      <c r="A20" s="58" t="s">
        <v>25</v>
      </c>
      <c r="B20" s="57" t="s">
        <v>270</v>
      </c>
      <c r="C20" s="58" t="s">
        <v>271</v>
      </c>
      <c r="D20" s="70">
        <v>8374.08</v>
      </c>
      <c r="E20" s="70">
        <v>8653.14</v>
      </c>
      <c r="F20" s="70">
        <v>8756.2999999999993</v>
      </c>
    </row>
    <row r="21" spans="1:6" s="52" customFormat="1" ht="93" customHeight="1">
      <c r="A21" s="58" t="s">
        <v>26</v>
      </c>
      <c r="B21" s="57" t="s">
        <v>272</v>
      </c>
      <c r="C21" s="58" t="s">
        <v>17</v>
      </c>
      <c r="D21" s="71">
        <v>0.13089999999999999</v>
      </c>
      <c r="E21" s="71">
        <v>0.12</v>
      </c>
      <c r="F21" s="71">
        <v>0.12609999999999999</v>
      </c>
    </row>
    <row r="22" spans="1:6" s="52" customFormat="1" ht="73.5" customHeight="1">
      <c r="A22" s="58" t="s">
        <v>27</v>
      </c>
      <c r="B22" s="57" t="s">
        <v>273</v>
      </c>
      <c r="C22" s="58"/>
      <c r="D22" s="69"/>
      <c r="E22" s="69"/>
      <c r="F22" s="69"/>
    </row>
    <row r="23" spans="1:6" s="52" customFormat="1" ht="82.5" customHeight="1">
      <c r="A23" s="58" t="s">
        <v>28</v>
      </c>
      <c r="B23" s="57" t="s">
        <v>274</v>
      </c>
      <c r="C23" s="58" t="s">
        <v>23</v>
      </c>
      <c r="D23" s="69" t="s">
        <v>301</v>
      </c>
      <c r="E23" s="69" t="s">
        <v>301</v>
      </c>
      <c r="F23" s="69" t="s">
        <v>301</v>
      </c>
    </row>
    <row r="24" spans="1:6" s="52" customFormat="1" ht="72" customHeight="1">
      <c r="A24" s="58" t="s">
        <v>29</v>
      </c>
      <c r="B24" s="57" t="s">
        <v>30</v>
      </c>
      <c r="C24" s="58"/>
      <c r="D24" s="69">
        <f>D25+D30+D31+D32</f>
        <v>378846.51</v>
      </c>
      <c r="E24" s="69">
        <f t="shared" ref="E24:F24" si="3">E25+E30+E31+E32</f>
        <v>397238.52</v>
      </c>
      <c r="F24" s="69">
        <f t="shared" si="3"/>
        <v>447088.57</v>
      </c>
    </row>
    <row r="25" spans="1:6" s="52" customFormat="1" ht="90" customHeight="1">
      <c r="A25" s="58" t="s">
        <v>31</v>
      </c>
      <c r="B25" s="57" t="s">
        <v>275</v>
      </c>
      <c r="C25" s="58" t="s">
        <v>242</v>
      </c>
      <c r="D25" s="69">
        <f>D27+D28+D29</f>
        <v>68013.19</v>
      </c>
      <c r="E25" s="69">
        <f t="shared" ref="E25:F25" si="4">E27+E28+E29</f>
        <v>67184.409999999989</v>
      </c>
      <c r="F25" s="69">
        <f t="shared" si="4"/>
        <v>102145.66000000002</v>
      </c>
    </row>
    <row r="26" spans="1:6" s="52" customFormat="1" ht="27.6" customHeight="1">
      <c r="A26" s="58"/>
      <c r="B26" s="57" t="s">
        <v>32</v>
      </c>
      <c r="C26" s="58"/>
      <c r="D26" s="69"/>
      <c r="E26" s="69"/>
      <c r="F26" s="69"/>
    </row>
    <row r="27" spans="1:6" s="52" customFormat="1" ht="27.6" customHeight="1">
      <c r="A27" s="58"/>
      <c r="B27" s="57" t="s">
        <v>33</v>
      </c>
      <c r="C27" s="58"/>
      <c r="D27" s="69">
        <f>27273.41+5974.68+16422.83</f>
        <v>49670.92</v>
      </c>
      <c r="E27" s="69">
        <f>29184.93+8104.26+7947.11</f>
        <v>45236.3</v>
      </c>
      <c r="F27" s="69">
        <f>41407.41+14006.36+19037.4</f>
        <v>74451.170000000013</v>
      </c>
    </row>
    <row r="28" spans="1:6" s="52" customFormat="1" ht="27.6" customHeight="1">
      <c r="A28" s="58"/>
      <c r="B28" s="57" t="s">
        <v>34</v>
      </c>
      <c r="C28" s="58"/>
      <c r="D28" s="69">
        <v>15864.22</v>
      </c>
      <c r="E28" s="69">
        <v>20313.07</v>
      </c>
      <c r="F28" s="69">
        <v>25117.32</v>
      </c>
    </row>
    <row r="29" spans="1:6" s="52" customFormat="1" ht="27.6" customHeight="1">
      <c r="A29" s="58"/>
      <c r="B29" s="57" t="s">
        <v>35</v>
      </c>
      <c r="C29" s="58"/>
      <c r="D29" s="69">
        <v>2478.0500000000002</v>
      </c>
      <c r="E29" s="69">
        <v>1635.04</v>
      </c>
      <c r="F29" s="69">
        <v>2577.17</v>
      </c>
    </row>
    <row r="30" spans="1:6" s="52" customFormat="1" ht="85.5" customHeight="1">
      <c r="A30" s="58" t="s">
        <v>36</v>
      </c>
      <c r="B30" s="57" t="s">
        <v>276</v>
      </c>
      <c r="C30" s="58" t="s">
        <v>242</v>
      </c>
      <c r="D30" s="69">
        <f>378846.51-D25</f>
        <v>310833.32</v>
      </c>
      <c r="E30" s="69">
        <f>397238.52-E25-E32</f>
        <v>294424.11000000004</v>
      </c>
      <c r="F30" s="69">
        <f>447088.57-F25</f>
        <v>344942.91</v>
      </c>
    </row>
    <row r="31" spans="1:6" s="52" customFormat="1" ht="60.75" customHeight="1">
      <c r="A31" s="58" t="s">
        <v>37</v>
      </c>
      <c r="B31" s="57" t="s">
        <v>277</v>
      </c>
      <c r="C31" s="58" t="s">
        <v>242</v>
      </c>
      <c r="D31" s="69">
        <v>0</v>
      </c>
      <c r="E31" s="69">
        <v>0</v>
      </c>
      <c r="F31" s="69">
        <v>0</v>
      </c>
    </row>
    <row r="32" spans="1:6" s="52" customFormat="1" ht="43.5" customHeight="1">
      <c r="A32" s="58" t="s">
        <v>38</v>
      </c>
      <c r="B32" s="57" t="s">
        <v>39</v>
      </c>
      <c r="C32" s="58" t="s">
        <v>242</v>
      </c>
      <c r="D32" s="69">
        <v>0</v>
      </c>
      <c r="E32" s="69">
        <v>35630</v>
      </c>
      <c r="F32" s="69">
        <v>0</v>
      </c>
    </row>
    <row r="33" spans="1:6" s="52" customFormat="1" ht="91.5" customHeight="1">
      <c r="A33" s="58" t="s">
        <v>40</v>
      </c>
      <c r="B33" s="57" t="s">
        <v>41</v>
      </c>
      <c r="C33" s="58"/>
      <c r="D33" s="47" t="s">
        <v>258</v>
      </c>
      <c r="E33" s="47" t="s">
        <v>258</v>
      </c>
      <c r="F33" s="47" t="s">
        <v>258</v>
      </c>
    </row>
    <row r="34" spans="1:6" s="52" customFormat="1" ht="27" customHeight="1">
      <c r="A34" s="58"/>
      <c r="B34" s="62" t="s">
        <v>42</v>
      </c>
      <c r="C34" s="58"/>
      <c r="D34" s="69"/>
      <c r="E34" s="69"/>
      <c r="F34" s="69"/>
    </row>
    <row r="35" spans="1:6" s="52" customFormat="1" ht="30.75" customHeight="1">
      <c r="A35" s="58"/>
      <c r="B35" s="57" t="s">
        <v>278</v>
      </c>
      <c r="C35" s="58" t="s">
        <v>43</v>
      </c>
      <c r="D35" s="69">
        <v>0</v>
      </c>
      <c r="E35" s="69">
        <v>0</v>
      </c>
      <c r="F35" s="69">
        <v>0</v>
      </c>
    </row>
    <row r="36" spans="1:6" s="52" customFormat="1" ht="47.25">
      <c r="A36" s="58"/>
      <c r="B36" s="57" t="s">
        <v>279</v>
      </c>
      <c r="C36" s="58" t="s">
        <v>44</v>
      </c>
      <c r="D36" s="69">
        <v>0</v>
      </c>
      <c r="E36" s="69">
        <v>0</v>
      </c>
      <c r="F36" s="69">
        <v>0</v>
      </c>
    </row>
    <row r="37" spans="1:6" s="52" customFormat="1" ht="72.75" customHeight="1">
      <c r="A37" s="58" t="s">
        <v>45</v>
      </c>
      <c r="B37" s="57" t="s">
        <v>46</v>
      </c>
      <c r="C37" s="58"/>
      <c r="D37" s="69"/>
      <c r="E37" s="69"/>
      <c r="F37" s="69"/>
    </row>
    <row r="38" spans="1:6" s="52" customFormat="1" ht="41.25" customHeight="1">
      <c r="A38" s="58" t="s">
        <v>47</v>
      </c>
      <c r="B38" s="57" t="s">
        <v>48</v>
      </c>
      <c r="C38" s="58" t="s">
        <v>49</v>
      </c>
      <c r="D38" s="69">
        <v>71</v>
      </c>
      <c r="E38" s="69">
        <v>58.62</v>
      </c>
      <c r="F38" s="69">
        <v>67</v>
      </c>
    </row>
    <row r="39" spans="1:6" s="52" customFormat="1" ht="47.25">
      <c r="A39" s="58" t="s">
        <v>50</v>
      </c>
      <c r="B39" s="57" t="s">
        <v>51</v>
      </c>
      <c r="C39" s="58" t="s">
        <v>243</v>
      </c>
      <c r="D39" s="69">
        <f>D27/D38/12</f>
        <v>58.299201877934273</v>
      </c>
      <c r="E39" s="69">
        <f t="shared" ref="E39:F39" si="5">E27/E38/12</f>
        <v>64.307261457977944</v>
      </c>
      <c r="F39" s="69">
        <f t="shared" si="5"/>
        <v>92.600957711442803</v>
      </c>
    </row>
    <row r="40" spans="1:6" s="52" customFormat="1" ht="128.25" customHeight="1">
      <c r="A40" s="58" t="s">
        <v>52</v>
      </c>
      <c r="B40" s="57" t="s">
        <v>53</v>
      </c>
      <c r="C40" s="58"/>
      <c r="D40" s="73" t="s">
        <v>257</v>
      </c>
      <c r="E40" s="58" t="s">
        <v>302</v>
      </c>
      <c r="F40" s="58" t="s">
        <v>302</v>
      </c>
    </row>
    <row r="41" spans="1:6" s="52" customFormat="1" ht="27" customHeight="1">
      <c r="A41" s="58"/>
      <c r="B41" s="62" t="s">
        <v>42</v>
      </c>
      <c r="C41" s="58"/>
      <c r="D41" s="69"/>
      <c r="E41" s="69"/>
      <c r="F41" s="69"/>
    </row>
    <row r="42" spans="1:6" s="52" customFormat="1" ht="66" customHeight="1">
      <c r="A42" s="58"/>
      <c r="B42" s="57" t="s">
        <v>54</v>
      </c>
      <c r="C42" s="58" t="s">
        <v>242</v>
      </c>
      <c r="D42" s="69"/>
      <c r="E42" s="69"/>
      <c r="F42" s="69"/>
    </row>
    <row r="43" spans="1:6" s="52" customFormat="1" ht="68.25" customHeight="1">
      <c r="A43" s="58"/>
      <c r="B43" s="57" t="s">
        <v>55</v>
      </c>
      <c r="C43" s="58" t="s">
        <v>242</v>
      </c>
      <c r="D43" s="69"/>
      <c r="E43" s="69"/>
      <c r="F43" s="69"/>
    </row>
    <row r="44" spans="1:6" s="55" customFormat="1" ht="19.5" customHeight="1">
      <c r="A44" s="54" t="s">
        <v>280</v>
      </c>
    </row>
    <row r="45" spans="1:6" s="55" customFormat="1">
      <c r="A45" s="54" t="s">
        <v>281</v>
      </c>
    </row>
    <row r="46" spans="1:6" s="55" customFormat="1">
      <c r="A46" s="54" t="s">
        <v>282</v>
      </c>
    </row>
    <row r="47" spans="1:6" s="55" customFormat="1">
      <c r="A47" s="54" t="s">
        <v>283</v>
      </c>
    </row>
  </sheetData>
  <mergeCells count="1">
    <mergeCell ref="A4:F4"/>
  </mergeCells>
  <phoneticPr fontId="4" type="noConversion"/>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G106"/>
  <sheetViews>
    <sheetView showGridLines="0" topLeftCell="A97" workbookViewId="0">
      <selection activeCell="D105" sqref="D105:F105"/>
    </sheetView>
  </sheetViews>
  <sheetFormatPr defaultRowHeight="15.75"/>
  <cols>
    <col min="1" max="1" width="9.7109375" style="49" customWidth="1"/>
    <col min="2" max="2" width="33.42578125" style="49" customWidth="1"/>
    <col min="3" max="3" width="12.28515625" style="49" customWidth="1"/>
    <col min="4" max="6" width="46.42578125" style="49" customWidth="1"/>
    <col min="7" max="16384" width="9.140625" style="49"/>
  </cols>
  <sheetData>
    <row r="1" spans="1:6" ht="54" customHeight="1">
      <c r="F1" s="50" t="s">
        <v>284</v>
      </c>
    </row>
    <row r="5" spans="1:6" ht="16.5">
      <c r="A5" s="91" t="s">
        <v>56</v>
      </c>
      <c r="B5" s="92"/>
      <c r="C5" s="92"/>
      <c r="D5" s="92"/>
      <c r="E5" s="92"/>
      <c r="F5" s="92"/>
    </row>
    <row r="8" spans="1:6" s="51" customFormat="1" ht="47.25">
      <c r="A8" s="56" t="s">
        <v>260</v>
      </c>
      <c r="B8" s="56" t="s">
        <v>1</v>
      </c>
      <c r="C8" s="56" t="s">
        <v>2</v>
      </c>
      <c r="D8" s="56" t="s">
        <v>3</v>
      </c>
      <c r="E8" s="56" t="s">
        <v>57</v>
      </c>
      <c r="F8" s="56" t="s">
        <v>262</v>
      </c>
    </row>
    <row r="9" spans="1:6" s="52" customFormat="1" ht="57" customHeight="1">
      <c r="A9" s="64" t="s">
        <v>4</v>
      </c>
      <c r="B9" s="65" t="s">
        <v>58</v>
      </c>
      <c r="C9" s="64"/>
      <c r="D9" s="69">
        <v>16816.61</v>
      </c>
      <c r="E9" s="69">
        <v>16762.91</v>
      </c>
      <c r="F9" s="69">
        <v>16962.77</v>
      </c>
    </row>
    <row r="10" spans="1:6" s="52" customFormat="1" ht="26.25" customHeight="1">
      <c r="A10" s="64"/>
      <c r="B10" s="65" t="s">
        <v>32</v>
      </c>
      <c r="C10" s="64"/>
      <c r="D10" s="69"/>
      <c r="E10" s="69"/>
      <c r="F10" s="69"/>
    </row>
    <row r="11" spans="1:6" s="52" customFormat="1" ht="57" customHeight="1">
      <c r="A11" s="64" t="s">
        <v>6</v>
      </c>
      <c r="B11" s="65" t="s">
        <v>59</v>
      </c>
      <c r="C11" s="64" t="s">
        <v>271</v>
      </c>
      <c r="D11" s="69">
        <v>8374.08</v>
      </c>
      <c r="E11" s="69">
        <v>8653.14</v>
      </c>
      <c r="F11" s="69">
        <v>8756.2999999999993</v>
      </c>
    </row>
    <row r="12" spans="1:6" s="52" customFormat="1" ht="40.5" customHeight="1">
      <c r="A12" s="64" t="s">
        <v>60</v>
      </c>
      <c r="B12" s="65" t="s">
        <v>61</v>
      </c>
      <c r="C12" s="64" t="s">
        <v>271</v>
      </c>
      <c r="D12" s="69">
        <f>D11</f>
        <v>8374.08</v>
      </c>
      <c r="E12" s="69">
        <f t="shared" ref="E12:F12" si="0">E11</f>
        <v>8653.14</v>
      </c>
      <c r="F12" s="69">
        <f t="shared" si="0"/>
        <v>8756.2999999999993</v>
      </c>
    </row>
    <row r="13" spans="1:6" s="52" customFormat="1" ht="28.5" customHeight="1">
      <c r="A13" s="64"/>
      <c r="B13" s="65" t="s">
        <v>62</v>
      </c>
      <c r="C13" s="64" t="s">
        <v>271</v>
      </c>
      <c r="D13" s="59"/>
      <c r="E13" s="59"/>
      <c r="F13" s="59"/>
    </row>
    <row r="14" spans="1:6" s="52" customFormat="1" ht="28.5" customHeight="1">
      <c r="A14" s="64"/>
      <c r="B14" s="65" t="s">
        <v>63</v>
      </c>
      <c r="C14" s="64" t="s">
        <v>271</v>
      </c>
      <c r="D14" s="59"/>
      <c r="E14" s="59"/>
      <c r="F14" s="59"/>
    </row>
    <row r="15" spans="1:6" s="52" customFormat="1" ht="28.5" customHeight="1">
      <c r="A15" s="64" t="s">
        <v>64</v>
      </c>
      <c r="B15" s="65" t="s">
        <v>65</v>
      </c>
      <c r="C15" s="64" t="s">
        <v>271</v>
      </c>
      <c r="D15" s="59"/>
      <c r="E15" s="59"/>
      <c r="F15" s="59"/>
    </row>
    <row r="16" spans="1:6" s="52" customFormat="1" ht="28.5" customHeight="1">
      <c r="A16" s="64"/>
      <c r="B16" s="65" t="s">
        <v>62</v>
      </c>
      <c r="C16" s="64" t="s">
        <v>271</v>
      </c>
      <c r="D16" s="59"/>
      <c r="E16" s="59"/>
      <c r="F16" s="59"/>
    </row>
    <row r="17" spans="1:6" s="52" customFormat="1" ht="28.5" customHeight="1">
      <c r="A17" s="64"/>
      <c r="B17" s="65" t="s">
        <v>63</v>
      </c>
      <c r="C17" s="64" t="s">
        <v>271</v>
      </c>
      <c r="D17" s="59"/>
      <c r="E17" s="59"/>
      <c r="F17" s="59"/>
    </row>
    <row r="18" spans="1:6" s="52" customFormat="1" ht="24.75" customHeight="1">
      <c r="A18" s="64"/>
      <c r="B18" s="65" t="s">
        <v>32</v>
      </c>
      <c r="C18" s="64" t="s">
        <v>271</v>
      </c>
      <c r="D18" s="59"/>
      <c r="E18" s="59"/>
      <c r="F18" s="59"/>
    </row>
    <row r="19" spans="1:6" s="53" customFormat="1" ht="149.25" customHeight="1">
      <c r="A19" s="64" t="s">
        <v>66</v>
      </c>
      <c r="B19" s="65" t="s">
        <v>285</v>
      </c>
      <c r="C19" s="64" t="s">
        <v>271</v>
      </c>
      <c r="D19" s="59"/>
      <c r="E19" s="59"/>
      <c r="F19" s="59"/>
    </row>
    <row r="20" spans="1:6" s="52" customFormat="1" ht="40.5" customHeight="1">
      <c r="A20" s="64" t="s">
        <v>67</v>
      </c>
      <c r="B20" s="65" t="s">
        <v>61</v>
      </c>
      <c r="C20" s="64" t="s">
        <v>271</v>
      </c>
      <c r="D20" s="59"/>
      <c r="E20" s="59"/>
      <c r="F20" s="59"/>
    </row>
    <row r="21" spans="1:6" s="52" customFormat="1" ht="28.5" customHeight="1">
      <c r="A21" s="64"/>
      <c r="B21" s="65" t="s">
        <v>62</v>
      </c>
      <c r="C21" s="64" t="s">
        <v>271</v>
      </c>
      <c r="D21" s="59"/>
      <c r="E21" s="59"/>
      <c r="F21" s="59"/>
    </row>
    <row r="22" spans="1:6" s="52" customFormat="1" ht="28.5" customHeight="1">
      <c r="A22" s="64"/>
      <c r="B22" s="65" t="s">
        <v>63</v>
      </c>
      <c r="C22" s="64" t="s">
        <v>271</v>
      </c>
      <c r="D22" s="59"/>
      <c r="E22" s="59"/>
      <c r="F22" s="59"/>
    </row>
    <row r="23" spans="1:6" s="52" customFormat="1" ht="28.5" customHeight="1">
      <c r="A23" s="64" t="s">
        <v>68</v>
      </c>
      <c r="B23" s="65" t="s">
        <v>65</v>
      </c>
      <c r="C23" s="64" t="s">
        <v>271</v>
      </c>
      <c r="D23" s="59"/>
      <c r="E23" s="59"/>
      <c r="F23" s="59"/>
    </row>
    <row r="24" spans="1:6" s="52" customFormat="1" ht="28.5" customHeight="1">
      <c r="A24" s="64"/>
      <c r="B24" s="65" t="s">
        <v>62</v>
      </c>
      <c r="C24" s="64" t="s">
        <v>271</v>
      </c>
      <c r="D24" s="59"/>
      <c r="E24" s="59"/>
      <c r="F24" s="59"/>
    </row>
    <row r="25" spans="1:6" s="52" customFormat="1" ht="28.5" customHeight="1">
      <c r="A25" s="64"/>
      <c r="B25" s="65" t="s">
        <v>63</v>
      </c>
      <c r="C25" s="64" t="s">
        <v>271</v>
      </c>
      <c r="D25" s="59"/>
      <c r="E25" s="59"/>
      <c r="F25" s="59"/>
    </row>
    <row r="26" spans="1:6" s="52" customFormat="1" ht="118.5" customHeight="1">
      <c r="A26" s="64" t="s">
        <v>69</v>
      </c>
      <c r="B26" s="65" t="s">
        <v>286</v>
      </c>
      <c r="C26" s="64" t="s">
        <v>271</v>
      </c>
      <c r="D26" s="59"/>
      <c r="E26" s="59"/>
      <c r="F26" s="59"/>
    </row>
    <row r="27" spans="1:6" s="52" customFormat="1" ht="40.5" customHeight="1">
      <c r="A27" s="64" t="s">
        <v>70</v>
      </c>
      <c r="B27" s="65" t="s">
        <v>61</v>
      </c>
      <c r="C27" s="64" t="s">
        <v>271</v>
      </c>
      <c r="D27" s="59"/>
      <c r="E27" s="59"/>
      <c r="F27" s="59"/>
    </row>
    <row r="28" spans="1:6" s="52" customFormat="1" ht="28.5" customHeight="1">
      <c r="A28" s="64"/>
      <c r="B28" s="65" t="s">
        <v>62</v>
      </c>
      <c r="C28" s="64" t="s">
        <v>271</v>
      </c>
      <c r="D28" s="59"/>
      <c r="E28" s="59"/>
      <c r="F28" s="59"/>
    </row>
    <row r="29" spans="1:6" s="52" customFormat="1" ht="28.5" customHeight="1">
      <c r="A29" s="64"/>
      <c r="B29" s="65" t="s">
        <v>63</v>
      </c>
      <c r="C29" s="64" t="s">
        <v>271</v>
      </c>
      <c r="D29" s="59"/>
      <c r="E29" s="59"/>
      <c r="F29" s="59"/>
    </row>
    <row r="30" spans="1:6" s="52" customFormat="1" ht="28.5" customHeight="1">
      <c r="A30" s="64" t="s">
        <v>71</v>
      </c>
      <c r="B30" s="65" t="s">
        <v>65</v>
      </c>
      <c r="C30" s="64" t="s">
        <v>271</v>
      </c>
      <c r="D30" s="59"/>
      <c r="E30" s="59"/>
      <c r="F30" s="59"/>
    </row>
    <row r="31" spans="1:6" s="52" customFormat="1" ht="28.5" customHeight="1">
      <c r="A31" s="64"/>
      <c r="B31" s="65" t="s">
        <v>62</v>
      </c>
      <c r="C31" s="64" t="s">
        <v>271</v>
      </c>
      <c r="D31" s="59"/>
      <c r="E31" s="59"/>
      <c r="F31" s="59"/>
    </row>
    <row r="32" spans="1:6" s="52" customFormat="1" ht="28.5" customHeight="1">
      <c r="A32" s="64"/>
      <c r="B32" s="65" t="s">
        <v>63</v>
      </c>
      <c r="C32" s="64" t="s">
        <v>271</v>
      </c>
      <c r="D32" s="59"/>
      <c r="E32" s="59"/>
      <c r="F32" s="59"/>
    </row>
    <row r="33" spans="1:6" s="52" customFormat="1" ht="132.75" customHeight="1">
      <c r="A33" s="64" t="s">
        <v>72</v>
      </c>
      <c r="B33" s="65" t="s">
        <v>287</v>
      </c>
      <c r="C33" s="64" t="s">
        <v>271</v>
      </c>
      <c r="D33" s="59"/>
      <c r="E33" s="59"/>
      <c r="F33" s="59"/>
    </row>
    <row r="34" spans="1:6" s="52" customFormat="1" ht="40.5" customHeight="1">
      <c r="A34" s="64" t="s">
        <v>73</v>
      </c>
      <c r="B34" s="65" t="s">
        <v>61</v>
      </c>
      <c r="C34" s="64" t="s">
        <v>271</v>
      </c>
      <c r="D34" s="59"/>
      <c r="E34" s="59"/>
      <c r="F34" s="59"/>
    </row>
    <row r="35" spans="1:6" s="52" customFormat="1" ht="28.5" customHeight="1">
      <c r="A35" s="64"/>
      <c r="B35" s="65" t="s">
        <v>62</v>
      </c>
      <c r="C35" s="64" t="s">
        <v>271</v>
      </c>
      <c r="D35" s="59"/>
      <c r="E35" s="59"/>
      <c r="F35" s="59"/>
    </row>
    <row r="36" spans="1:6" s="52" customFormat="1" ht="28.5" customHeight="1">
      <c r="A36" s="64"/>
      <c r="B36" s="65" t="s">
        <v>63</v>
      </c>
      <c r="C36" s="64" t="s">
        <v>271</v>
      </c>
      <c r="D36" s="59"/>
      <c r="E36" s="59"/>
      <c r="F36" s="59"/>
    </row>
    <row r="37" spans="1:6" s="52" customFormat="1" ht="28.5" customHeight="1">
      <c r="A37" s="64" t="s">
        <v>74</v>
      </c>
      <c r="B37" s="65" t="s">
        <v>65</v>
      </c>
      <c r="C37" s="64" t="s">
        <v>271</v>
      </c>
      <c r="D37" s="59"/>
      <c r="E37" s="59"/>
      <c r="F37" s="59"/>
    </row>
    <row r="38" spans="1:6" s="52" customFormat="1" ht="28.5" customHeight="1">
      <c r="A38" s="64"/>
      <c r="B38" s="65" t="s">
        <v>62</v>
      </c>
      <c r="C38" s="64" t="s">
        <v>271</v>
      </c>
      <c r="D38" s="59"/>
      <c r="E38" s="59"/>
      <c r="F38" s="59"/>
    </row>
    <row r="39" spans="1:6" s="52" customFormat="1" ht="28.5" customHeight="1">
      <c r="A39" s="64"/>
      <c r="B39" s="65" t="s">
        <v>63</v>
      </c>
      <c r="C39" s="64" t="s">
        <v>271</v>
      </c>
      <c r="D39" s="59"/>
      <c r="E39" s="59"/>
      <c r="F39" s="59"/>
    </row>
    <row r="40" spans="1:6" s="52" customFormat="1" ht="149.25" customHeight="1">
      <c r="A40" s="64" t="s">
        <v>75</v>
      </c>
      <c r="B40" s="65" t="s">
        <v>288</v>
      </c>
      <c r="C40" s="64" t="s">
        <v>271</v>
      </c>
      <c r="D40" s="59"/>
      <c r="E40" s="59"/>
      <c r="F40" s="59"/>
    </row>
    <row r="41" spans="1:6" s="52" customFormat="1" ht="40.5" customHeight="1">
      <c r="A41" s="64" t="s">
        <v>76</v>
      </c>
      <c r="B41" s="65" t="s">
        <v>61</v>
      </c>
      <c r="C41" s="64" t="s">
        <v>271</v>
      </c>
      <c r="D41" s="59"/>
      <c r="E41" s="59"/>
      <c r="F41" s="59"/>
    </row>
    <row r="42" spans="1:6" s="52" customFormat="1" ht="28.5" customHeight="1">
      <c r="A42" s="64"/>
      <c r="B42" s="65" t="s">
        <v>62</v>
      </c>
      <c r="C42" s="64" t="s">
        <v>271</v>
      </c>
      <c r="D42" s="59"/>
      <c r="E42" s="59"/>
      <c r="F42" s="59"/>
    </row>
    <row r="43" spans="1:6" s="52" customFormat="1" ht="28.5" customHeight="1">
      <c r="A43" s="64"/>
      <c r="B43" s="65" t="s">
        <v>63</v>
      </c>
      <c r="C43" s="64" t="s">
        <v>271</v>
      </c>
      <c r="D43" s="59"/>
      <c r="E43" s="59"/>
      <c r="F43" s="59"/>
    </row>
    <row r="44" spans="1:6" s="52" customFormat="1" ht="28.5" customHeight="1">
      <c r="A44" s="64" t="s">
        <v>77</v>
      </c>
      <c r="B44" s="65" t="s">
        <v>65</v>
      </c>
      <c r="C44" s="64" t="s">
        <v>271</v>
      </c>
      <c r="D44" s="59"/>
      <c r="E44" s="59"/>
      <c r="F44" s="59"/>
    </row>
    <row r="45" spans="1:6" ht="28.5" customHeight="1">
      <c r="A45" s="64"/>
      <c r="B45" s="65" t="s">
        <v>62</v>
      </c>
      <c r="C45" s="64" t="s">
        <v>271</v>
      </c>
      <c r="D45" s="59"/>
      <c r="E45" s="59"/>
      <c r="F45" s="59"/>
    </row>
    <row r="46" spans="1:6" s="55" customFormat="1" ht="28.5" customHeight="1">
      <c r="A46" s="64"/>
      <c r="B46" s="65" t="s">
        <v>63</v>
      </c>
      <c r="C46" s="64" t="s">
        <v>271</v>
      </c>
      <c r="D46" s="59"/>
      <c r="E46" s="59"/>
      <c r="F46" s="59"/>
    </row>
    <row r="47" spans="1:6" s="55" customFormat="1" ht="57.75" customHeight="1">
      <c r="A47" s="64" t="s">
        <v>78</v>
      </c>
      <c r="B47" s="65" t="s">
        <v>289</v>
      </c>
      <c r="C47" s="64" t="s">
        <v>271</v>
      </c>
      <c r="D47" s="74">
        <f>D11</f>
        <v>8374.08</v>
      </c>
      <c r="E47" s="74">
        <f t="shared" ref="E47:F47" si="1">E11</f>
        <v>8653.14</v>
      </c>
      <c r="F47" s="74">
        <f t="shared" si="1"/>
        <v>8756.2999999999993</v>
      </c>
    </row>
    <row r="48" spans="1:6" s="55" customFormat="1" ht="40.5" customHeight="1">
      <c r="A48" s="64" t="s">
        <v>79</v>
      </c>
      <c r="B48" s="65" t="s">
        <v>61</v>
      </c>
      <c r="C48" s="64" t="s">
        <v>271</v>
      </c>
      <c r="D48" s="74">
        <f>D47</f>
        <v>8374.08</v>
      </c>
      <c r="E48" s="74">
        <f t="shared" ref="E48:F48" si="2">E47</f>
        <v>8653.14</v>
      </c>
      <c r="F48" s="74">
        <f t="shared" si="2"/>
        <v>8756.2999999999993</v>
      </c>
    </row>
    <row r="49" spans="1:6" s="55" customFormat="1" ht="28.5" customHeight="1">
      <c r="A49" s="64"/>
      <c r="B49" s="65" t="s">
        <v>62</v>
      </c>
      <c r="C49" s="64" t="s">
        <v>271</v>
      </c>
      <c r="D49" s="59"/>
      <c r="E49" s="59"/>
      <c r="F49" s="59"/>
    </row>
    <row r="50" spans="1:6" ht="28.5" customHeight="1">
      <c r="A50" s="64"/>
      <c r="B50" s="65" t="s">
        <v>63</v>
      </c>
      <c r="C50" s="64" t="s">
        <v>271</v>
      </c>
      <c r="D50" s="59"/>
      <c r="E50" s="59"/>
      <c r="F50" s="59"/>
    </row>
    <row r="51" spans="1:6" ht="28.5" customHeight="1">
      <c r="A51" s="64" t="s">
        <v>80</v>
      </c>
      <c r="B51" s="65" t="s">
        <v>65</v>
      </c>
      <c r="C51" s="64" t="s">
        <v>271</v>
      </c>
      <c r="D51" s="59"/>
      <c r="E51" s="59"/>
      <c r="F51" s="59"/>
    </row>
    <row r="52" spans="1:6" ht="28.5" customHeight="1">
      <c r="A52" s="64"/>
      <c r="B52" s="65" t="s">
        <v>62</v>
      </c>
      <c r="C52" s="64" t="s">
        <v>271</v>
      </c>
      <c r="D52" s="59"/>
      <c r="E52" s="59"/>
      <c r="F52" s="59"/>
    </row>
    <row r="53" spans="1:6" ht="28.5" customHeight="1">
      <c r="A53" s="64"/>
      <c r="B53" s="65" t="s">
        <v>63</v>
      </c>
      <c r="C53" s="64" t="s">
        <v>271</v>
      </c>
      <c r="D53" s="59"/>
      <c r="E53" s="59"/>
      <c r="F53" s="59"/>
    </row>
    <row r="54" spans="1:6" ht="45" customHeight="1">
      <c r="A54" s="64" t="s">
        <v>81</v>
      </c>
      <c r="B54" s="65" t="s">
        <v>82</v>
      </c>
      <c r="C54" s="64" t="s">
        <v>271</v>
      </c>
      <c r="D54" s="59"/>
      <c r="E54" s="59"/>
      <c r="F54" s="59"/>
    </row>
    <row r="55" spans="1:6" ht="40.5" customHeight="1">
      <c r="A55" s="64" t="s">
        <v>83</v>
      </c>
      <c r="B55" s="65" t="s">
        <v>61</v>
      </c>
      <c r="C55" s="64" t="s">
        <v>271</v>
      </c>
      <c r="D55" s="59"/>
      <c r="E55" s="59"/>
      <c r="F55" s="59"/>
    </row>
    <row r="56" spans="1:6" ht="28.5" customHeight="1">
      <c r="A56" s="64"/>
      <c r="B56" s="65" t="s">
        <v>62</v>
      </c>
      <c r="C56" s="64" t="s">
        <v>271</v>
      </c>
      <c r="D56" s="59"/>
      <c r="E56" s="59"/>
      <c r="F56" s="59"/>
    </row>
    <row r="57" spans="1:6" ht="28.5" customHeight="1">
      <c r="A57" s="64"/>
      <c r="B57" s="65" t="s">
        <v>63</v>
      </c>
      <c r="C57" s="64" t="s">
        <v>271</v>
      </c>
      <c r="D57" s="59"/>
      <c r="E57" s="59"/>
      <c r="F57" s="59"/>
    </row>
    <row r="58" spans="1:6" ht="28.5" customHeight="1">
      <c r="A58" s="64" t="s">
        <v>84</v>
      </c>
      <c r="B58" s="65" t="s">
        <v>65</v>
      </c>
      <c r="C58" s="64" t="s">
        <v>271</v>
      </c>
      <c r="D58" s="59"/>
      <c r="E58" s="59"/>
      <c r="F58" s="59"/>
    </row>
    <row r="59" spans="1:6" ht="28.5" customHeight="1">
      <c r="A59" s="64"/>
      <c r="B59" s="65" t="s">
        <v>62</v>
      </c>
      <c r="C59" s="64" t="s">
        <v>271</v>
      </c>
      <c r="D59" s="59"/>
      <c r="E59" s="59"/>
      <c r="F59" s="59"/>
    </row>
    <row r="60" spans="1:6" ht="28.5" customHeight="1">
      <c r="A60" s="64"/>
      <c r="B60" s="65" t="s">
        <v>63</v>
      </c>
      <c r="C60" s="64" t="s">
        <v>271</v>
      </c>
      <c r="D60" s="59"/>
      <c r="E60" s="59"/>
      <c r="F60" s="59"/>
    </row>
    <row r="61" spans="1:6" ht="123" customHeight="1">
      <c r="A61" s="64" t="s">
        <v>8</v>
      </c>
      <c r="B61" s="65" t="s">
        <v>85</v>
      </c>
      <c r="C61" s="64" t="s">
        <v>271</v>
      </c>
      <c r="D61" s="74">
        <f>D9-D11</f>
        <v>8442.5300000000007</v>
      </c>
      <c r="E61" s="74">
        <f t="shared" ref="E61:F61" si="3">E9-E11</f>
        <v>8109.77</v>
      </c>
      <c r="F61" s="74">
        <f t="shared" si="3"/>
        <v>8206.4700000000012</v>
      </c>
    </row>
    <row r="62" spans="1:6" ht="28.5" customHeight="1">
      <c r="A62" s="64"/>
      <c r="B62" s="65" t="s">
        <v>86</v>
      </c>
      <c r="C62" s="64" t="s">
        <v>271</v>
      </c>
      <c r="D62" s="74">
        <f>D61</f>
        <v>8442.5300000000007</v>
      </c>
      <c r="E62" s="74">
        <f t="shared" ref="E62:F62" si="4">E61</f>
        <v>8109.77</v>
      </c>
      <c r="F62" s="74">
        <f t="shared" si="4"/>
        <v>8206.4700000000012</v>
      </c>
    </row>
    <row r="63" spans="1:6" ht="28.5" customHeight="1">
      <c r="A63" s="64"/>
      <c r="B63" s="65" t="s">
        <v>62</v>
      </c>
      <c r="C63" s="64" t="s">
        <v>271</v>
      </c>
      <c r="D63" s="59"/>
      <c r="E63" s="59"/>
      <c r="F63" s="59"/>
    </row>
    <row r="64" spans="1:6" ht="28.5" customHeight="1">
      <c r="A64" s="64"/>
      <c r="B64" s="65" t="s">
        <v>63</v>
      </c>
      <c r="C64" s="64" t="s">
        <v>271</v>
      </c>
      <c r="D64" s="59"/>
      <c r="E64" s="59"/>
      <c r="F64" s="59"/>
    </row>
    <row r="65" spans="1:6" ht="28.5" customHeight="1">
      <c r="A65" s="64"/>
      <c r="B65" s="65" t="s">
        <v>87</v>
      </c>
      <c r="C65" s="64" t="s">
        <v>271</v>
      </c>
      <c r="D65" s="59"/>
      <c r="E65" s="59"/>
      <c r="F65" s="59"/>
    </row>
    <row r="66" spans="1:6" ht="28.5" customHeight="1">
      <c r="A66" s="64"/>
      <c r="B66" s="65" t="s">
        <v>62</v>
      </c>
      <c r="C66" s="64" t="s">
        <v>271</v>
      </c>
      <c r="D66" s="59"/>
      <c r="E66" s="59"/>
      <c r="F66" s="59"/>
    </row>
    <row r="67" spans="1:6" ht="28.5" customHeight="1">
      <c r="A67" s="64"/>
      <c r="B67" s="65" t="s">
        <v>63</v>
      </c>
      <c r="C67" s="64" t="s">
        <v>271</v>
      </c>
      <c r="D67" s="59"/>
      <c r="E67" s="59"/>
      <c r="F67" s="59"/>
    </row>
    <row r="68" spans="1:6" ht="28.5" customHeight="1">
      <c r="A68" s="64"/>
      <c r="B68" s="65" t="s">
        <v>88</v>
      </c>
      <c r="C68" s="64" t="s">
        <v>271</v>
      </c>
      <c r="D68" s="59"/>
      <c r="E68" s="59"/>
      <c r="F68" s="59"/>
    </row>
    <row r="69" spans="1:6" ht="28.5" customHeight="1">
      <c r="A69" s="64"/>
      <c r="B69" s="65" t="s">
        <v>62</v>
      </c>
      <c r="C69" s="64" t="s">
        <v>271</v>
      </c>
      <c r="D69" s="59"/>
      <c r="E69" s="59"/>
      <c r="F69" s="59"/>
    </row>
    <row r="70" spans="1:6" ht="28.5" customHeight="1">
      <c r="A70" s="64"/>
      <c r="B70" s="65" t="s">
        <v>63</v>
      </c>
      <c r="C70" s="64" t="s">
        <v>271</v>
      </c>
      <c r="D70" s="59"/>
      <c r="E70" s="59"/>
      <c r="F70" s="59"/>
    </row>
    <row r="71" spans="1:6" ht="28.5" customHeight="1">
      <c r="A71" s="64"/>
      <c r="B71" s="65" t="s">
        <v>89</v>
      </c>
      <c r="C71" s="64" t="s">
        <v>271</v>
      </c>
      <c r="D71" s="59"/>
      <c r="E71" s="59"/>
      <c r="F71" s="59"/>
    </row>
    <row r="72" spans="1:6" ht="28.5" customHeight="1">
      <c r="A72" s="64"/>
      <c r="B72" s="65" t="s">
        <v>62</v>
      </c>
      <c r="C72" s="64" t="s">
        <v>271</v>
      </c>
      <c r="D72" s="59"/>
      <c r="E72" s="59"/>
      <c r="F72" s="59"/>
    </row>
    <row r="73" spans="1:6" ht="28.5" customHeight="1">
      <c r="A73" s="64"/>
      <c r="B73" s="65" t="s">
        <v>63</v>
      </c>
      <c r="C73" s="64" t="s">
        <v>271</v>
      </c>
      <c r="D73" s="59"/>
      <c r="E73" s="59"/>
      <c r="F73" s="59"/>
    </row>
    <row r="74" spans="1:6" ht="102" customHeight="1">
      <c r="A74" s="64" t="s">
        <v>10</v>
      </c>
      <c r="B74" s="65" t="s">
        <v>90</v>
      </c>
      <c r="C74" s="64" t="s">
        <v>271</v>
      </c>
      <c r="D74" s="59"/>
      <c r="E74" s="59"/>
      <c r="F74" s="59"/>
    </row>
    <row r="75" spans="1:6" ht="28.5" customHeight="1">
      <c r="A75" s="64"/>
      <c r="B75" s="65" t="s">
        <v>91</v>
      </c>
      <c r="C75" s="64" t="s">
        <v>271</v>
      </c>
      <c r="D75" s="59"/>
      <c r="E75" s="59"/>
      <c r="F75" s="59"/>
    </row>
    <row r="76" spans="1:6" ht="28.5" customHeight="1">
      <c r="A76" s="64"/>
      <c r="B76" s="65" t="s">
        <v>92</v>
      </c>
      <c r="C76" s="64" t="s">
        <v>271</v>
      </c>
      <c r="D76" s="59"/>
      <c r="E76" s="59"/>
      <c r="F76" s="59"/>
    </row>
    <row r="77" spans="1:6" ht="45.75" customHeight="1">
      <c r="A77" s="64" t="s">
        <v>14</v>
      </c>
      <c r="B77" s="65" t="s">
        <v>93</v>
      </c>
      <c r="C77" s="64"/>
      <c r="D77" s="59">
        <f>D79+D80</f>
        <v>1.8340000000000001</v>
      </c>
      <c r="E77" s="59">
        <f t="shared" ref="E77:F77" si="5">E79+E80</f>
        <v>1.8340000000000001</v>
      </c>
      <c r="F77" s="59">
        <f t="shared" si="5"/>
        <v>1.8340000000000001</v>
      </c>
    </row>
    <row r="78" spans="1:6" ht="28.5" customHeight="1">
      <c r="A78" s="64"/>
      <c r="B78" s="65" t="s">
        <v>32</v>
      </c>
      <c r="C78" s="64"/>
      <c r="D78" s="59"/>
      <c r="E78" s="59"/>
      <c r="F78" s="59"/>
    </row>
    <row r="79" spans="1:6" ht="57.75" customHeight="1">
      <c r="A79" s="64" t="s">
        <v>16</v>
      </c>
      <c r="B79" s="65" t="s">
        <v>94</v>
      </c>
      <c r="C79" s="64" t="s">
        <v>244</v>
      </c>
      <c r="D79" s="59">
        <v>1.714</v>
      </c>
      <c r="E79" s="59">
        <v>1.714</v>
      </c>
      <c r="F79" s="59">
        <v>1.714</v>
      </c>
    </row>
    <row r="80" spans="1:6" ht="119.25" customHeight="1">
      <c r="A80" s="64" t="s">
        <v>95</v>
      </c>
      <c r="B80" s="65" t="s">
        <v>96</v>
      </c>
      <c r="C80" s="64" t="s">
        <v>244</v>
      </c>
      <c r="D80" s="59">
        <v>0.12</v>
      </c>
      <c r="E80" s="59">
        <v>0.12</v>
      </c>
      <c r="F80" s="59">
        <v>0.12</v>
      </c>
    </row>
    <row r="81" spans="1:6" ht="28.5" customHeight="1">
      <c r="A81" s="64"/>
      <c r="B81" s="65" t="s">
        <v>86</v>
      </c>
      <c r="C81" s="64" t="s">
        <v>244</v>
      </c>
      <c r="D81" s="59">
        <f>D80</f>
        <v>0.12</v>
      </c>
      <c r="E81" s="59">
        <f t="shared" ref="E81:F81" si="6">E80</f>
        <v>0.12</v>
      </c>
      <c r="F81" s="59">
        <f t="shared" si="6"/>
        <v>0.12</v>
      </c>
    </row>
    <row r="82" spans="1:6" ht="28.5" customHeight="1">
      <c r="A82" s="64"/>
      <c r="B82" s="65" t="s">
        <v>87</v>
      </c>
      <c r="C82" s="64" t="s">
        <v>244</v>
      </c>
      <c r="D82" s="59"/>
      <c r="E82" s="59"/>
      <c r="F82" s="59"/>
    </row>
    <row r="83" spans="1:6" ht="28.5" customHeight="1">
      <c r="A83" s="64"/>
      <c r="B83" s="65" t="s">
        <v>88</v>
      </c>
      <c r="C83" s="64" t="s">
        <v>244</v>
      </c>
      <c r="D83" s="59"/>
      <c r="E83" s="59"/>
      <c r="F83" s="59"/>
    </row>
    <row r="84" spans="1:6" ht="28.5" customHeight="1">
      <c r="A84" s="64"/>
      <c r="B84" s="65" t="s">
        <v>89</v>
      </c>
      <c r="C84" s="64" t="s">
        <v>244</v>
      </c>
      <c r="D84" s="59"/>
      <c r="E84" s="59"/>
      <c r="F84" s="59"/>
    </row>
    <row r="85" spans="1:6" ht="105" customHeight="1">
      <c r="A85" s="64" t="s">
        <v>97</v>
      </c>
      <c r="B85" s="65" t="s">
        <v>98</v>
      </c>
      <c r="C85" s="64" t="s">
        <v>244</v>
      </c>
      <c r="D85" s="59"/>
      <c r="E85" s="59"/>
      <c r="F85" s="59"/>
    </row>
    <row r="86" spans="1:6" ht="57" customHeight="1">
      <c r="A86" s="64" t="s">
        <v>18</v>
      </c>
      <c r="B86" s="65" t="s">
        <v>99</v>
      </c>
      <c r="C86" s="64"/>
      <c r="D86" s="59">
        <f>D88+D89</f>
        <v>2395</v>
      </c>
      <c r="E86" s="59">
        <f t="shared" ref="E86:F86" si="7">E88+E89</f>
        <v>2405</v>
      </c>
      <c r="F86" s="59">
        <f t="shared" si="7"/>
        <v>2415</v>
      </c>
    </row>
    <row r="87" spans="1:6" ht="28.5" customHeight="1">
      <c r="A87" s="64"/>
      <c r="B87" s="65" t="s">
        <v>32</v>
      </c>
      <c r="C87" s="64"/>
      <c r="D87" s="59"/>
      <c r="E87" s="59"/>
      <c r="F87" s="59"/>
    </row>
    <row r="88" spans="1:6" ht="57.75" customHeight="1">
      <c r="A88" s="64" t="s">
        <v>20</v>
      </c>
      <c r="B88" s="65" t="s">
        <v>100</v>
      </c>
      <c r="C88" s="64" t="s">
        <v>101</v>
      </c>
      <c r="D88" s="59">
        <v>2085</v>
      </c>
      <c r="E88" s="59">
        <v>2090</v>
      </c>
      <c r="F88" s="59">
        <v>2095</v>
      </c>
    </row>
    <row r="89" spans="1:6" ht="119.25" customHeight="1">
      <c r="A89" s="64" t="s">
        <v>22</v>
      </c>
      <c r="B89" s="65" t="s">
        <v>102</v>
      </c>
      <c r="C89" s="64" t="s">
        <v>101</v>
      </c>
      <c r="D89" s="59">
        <v>310</v>
      </c>
      <c r="E89" s="59">
        <v>315</v>
      </c>
      <c r="F89" s="59">
        <v>320</v>
      </c>
    </row>
    <row r="90" spans="1:6" ht="28.5" customHeight="1">
      <c r="A90" s="64"/>
      <c r="B90" s="65" t="s">
        <v>86</v>
      </c>
      <c r="C90" s="64" t="s">
        <v>101</v>
      </c>
      <c r="D90" s="59">
        <f>D89</f>
        <v>310</v>
      </c>
      <c r="E90" s="59">
        <f t="shared" ref="E90:F90" si="8">E89</f>
        <v>315</v>
      </c>
      <c r="F90" s="59">
        <f t="shared" si="8"/>
        <v>320</v>
      </c>
    </row>
    <row r="91" spans="1:6" ht="28.5" customHeight="1">
      <c r="A91" s="64"/>
      <c r="B91" s="65" t="s">
        <v>87</v>
      </c>
      <c r="C91" s="64" t="s">
        <v>101</v>
      </c>
      <c r="D91" s="59"/>
      <c r="E91" s="59"/>
      <c r="F91" s="59"/>
    </row>
    <row r="92" spans="1:6" ht="28.5" customHeight="1">
      <c r="A92" s="64"/>
      <c r="B92" s="65" t="s">
        <v>88</v>
      </c>
      <c r="C92" s="64" t="s">
        <v>101</v>
      </c>
      <c r="D92" s="59"/>
      <c r="E92" s="59"/>
      <c r="F92" s="59"/>
    </row>
    <row r="93" spans="1:6" ht="28.5" customHeight="1">
      <c r="A93" s="64"/>
      <c r="B93" s="65" t="s">
        <v>89</v>
      </c>
      <c r="C93" s="64" t="s">
        <v>101</v>
      </c>
      <c r="D93" s="59"/>
      <c r="E93" s="59"/>
      <c r="F93" s="59"/>
    </row>
    <row r="94" spans="1:6" ht="40.5" customHeight="1">
      <c r="A94" s="64" t="s">
        <v>29</v>
      </c>
      <c r="B94" s="65" t="s">
        <v>103</v>
      </c>
      <c r="C94" s="64" t="s">
        <v>101</v>
      </c>
      <c r="D94" s="59">
        <v>4</v>
      </c>
      <c r="E94" s="59">
        <v>4</v>
      </c>
      <c r="F94" s="59">
        <v>4</v>
      </c>
    </row>
    <row r="95" spans="1:6" ht="56.25" customHeight="1">
      <c r="A95" s="64" t="s">
        <v>45</v>
      </c>
      <c r="B95" s="65" t="s">
        <v>104</v>
      </c>
      <c r="C95" s="64" t="s">
        <v>242</v>
      </c>
      <c r="D95" s="69">
        <f>'Приложение 2'!D9</f>
        <v>421669.89</v>
      </c>
      <c r="E95" s="69">
        <f>'Приложение 2'!E9</f>
        <v>445690.48</v>
      </c>
      <c r="F95" s="69">
        <f>'Приложение 2'!F9</f>
        <v>450096.99</v>
      </c>
    </row>
    <row r="96" spans="1:6" ht="71.25" customHeight="1">
      <c r="A96" s="64" t="s">
        <v>105</v>
      </c>
      <c r="B96" s="65" t="s">
        <v>46</v>
      </c>
      <c r="C96" s="64"/>
      <c r="D96" s="59"/>
      <c r="E96" s="59"/>
      <c r="F96" s="59"/>
    </row>
    <row r="97" spans="1:7" ht="40.5" customHeight="1">
      <c r="A97" s="64" t="s">
        <v>106</v>
      </c>
      <c r="B97" s="65" t="s">
        <v>48</v>
      </c>
      <c r="C97" s="64" t="s">
        <v>49</v>
      </c>
      <c r="D97" s="59">
        <f>'Приложение 2'!D38</f>
        <v>71</v>
      </c>
      <c r="E97" s="59">
        <f>'Приложение 2'!E38</f>
        <v>58.62</v>
      </c>
      <c r="F97" s="59">
        <f>'Приложение 2'!F38</f>
        <v>67</v>
      </c>
    </row>
    <row r="98" spans="1:7" ht="44.25" customHeight="1">
      <c r="A98" s="64" t="s">
        <v>107</v>
      </c>
      <c r="B98" s="65" t="s">
        <v>51</v>
      </c>
      <c r="C98" s="64" t="s">
        <v>245</v>
      </c>
      <c r="D98" s="97">
        <f>'Приложение 2'!D39</f>
        <v>58.299201877934273</v>
      </c>
      <c r="E98" s="97">
        <f>'Приложение 2'!E39</f>
        <v>64.307261457977944</v>
      </c>
      <c r="F98" s="97">
        <f>'Приложение 2'!F39</f>
        <v>92.600957711442803</v>
      </c>
      <c r="G98" s="59"/>
    </row>
    <row r="99" spans="1:7" ht="127.5" customHeight="1">
      <c r="A99" s="64" t="s">
        <v>108</v>
      </c>
      <c r="B99" s="65" t="s">
        <v>53</v>
      </c>
      <c r="C99" s="64"/>
      <c r="D99" s="73" t="s">
        <v>257</v>
      </c>
      <c r="E99" s="58" t="s">
        <v>302</v>
      </c>
      <c r="F99" s="58" t="s">
        <v>302</v>
      </c>
    </row>
    <row r="100" spans="1:7" ht="40.5" customHeight="1">
      <c r="A100" s="64" t="s">
        <v>109</v>
      </c>
      <c r="B100" s="65" t="s">
        <v>110</v>
      </c>
      <c r="C100" s="64" t="s">
        <v>242</v>
      </c>
      <c r="D100" s="69">
        <v>0</v>
      </c>
      <c r="E100" s="69">
        <v>36090</v>
      </c>
      <c r="F100" s="69">
        <v>86090</v>
      </c>
    </row>
    <row r="101" spans="1:7" ht="40.5" customHeight="1">
      <c r="A101" s="64" t="s">
        <v>111</v>
      </c>
      <c r="B101" s="65" t="s">
        <v>112</v>
      </c>
      <c r="C101" s="64" t="s">
        <v>242</v>
      </c>
      <c r="D101" s="59"/>
      <c r="E101" s="59"/>
      <c r="F101" s="59"/>
    </row>
    <row r="102" spans="1:7" ht="40.5" customHeight="1">
      <c r="A102" s="64" t="s">
        <v>113</v>
      </c>
      <c r="B102" s="65" t="s">
        <v>114</v>
      </c>
      <c r="C102" s="64" t="s">
        <v>242</v>
      </c>
      <c r="D102" s="59"/>
      <c r="E102" s="59"/>
      <c r="F102" s="59"/>
    </row>
    <row r="103" spans="1:7" ht="26.25" customHeight="1">
      <c r="A103" s="64" t="s">
        <v>115</v>
      </c>
      <c r="B103" s="65" t="s">
        <v>13</v>
      </c>
      <c r="C103" s="64" t="s">
        <v>242</v>
      </c>
      <c r="D103" s="59">
        <f>'Приложение 2'!D10</f>
        <v>36076.42</v>
      </c>
      <c r="E103" s="59">
        <f>'Приложение 2'!E10</f>
        <v>48451.74</v>
      </c>
      <c r="F103" s="59">
        <f>'Приложение 2'!F10</f>
        <v>3008.42</v>
      </c>
    </row>
    <row r="104" spans="1:7" ht="71.25" customHeight="1">
      <c r="A104" s="64" t="s">
        <v>116</v>
      </c>
      <c r="B104" s="65" t="s">
        <v>117</v>
      </c>
      <c r="C104" s="64" t="s">
        <v>17</v>
      </c>
      <c r="D104" s="98">
        <f>'Приложение 2'!D14</f>
        <v>8.5556073259107968E-2</v>
      </c>
      <c r="E104" s="98">
        <f>'Приложение 2'!E14</f>
        <v>0.10871163323928301</v>
      </c>
      <c r="F104" s="98">
        <f>'Приложение 2'!F14</f>
        <v>6.6839371665204875E-3</v>
      </c>
    </row>
    <row r="105" spans="1:7" ht="84.75" customHeight="1">
      <c r="A105" s="64" t="s">
        <v>118</v>
      </c>
      <c r="B105" s="65" t="s">
        <v>119</v>
      </c>
      <c r="C105" s="64"/>
      <c r="D105" s="47" t="s">
        <v>258</v>
      </c>
      <c r="E105" s="47" t="s">
        <v>258</v>
      </c>
      <c r="F105" s="47" t="s">
        <v>258</v>
      </c>
    </row>
    <row r="106" spans="1:7" s="55" customFormat="1" ht="17.25" customHeight="1">
      <c r="A106" s="54" t="s">
        <v>290</v>
      </c>
    </row>
  </sheetData>
  <mergeCells count="1">
    <mergeCell ref="A5:F5"/>
  </mergeCells>
  <phoneticPr fontId="4" type="noConversion"/>
  <pageMargins left="0.59055118110236227" right="0.59055118110236227" top="0.59055118110236227"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F52"/>
  <sheetViews>
    <sheetView showGridLines="0" topLeftCell="A37" workbookViewId="0">
      <selection activeCell="E47" sqref="E47"/>
    </sheetView>
  </sheetViews>
  <sheetFormatPr defaultRowHeight="15.75"/>
  <cols>
    <col min="1" max="1" width="7.7109375" style="49" customWidth="1"/>
    <col min="2" max="2" width="32.140625" style="49" customWidth="1"/>
    <col min="3" max="3" width="13" style="49" customWidth="1"/>
    <col min="4" max="6" width="36" style="49" customWidth="1"/>
    <col min="7" max="16384" width="9.140625" style="49"/>
  </cols>
  <sheetData>
    <row r="1" spans="1:6" ht="54" customHeight="1">
      <c r="F1" s="50" t="s">
        <v>291</v>
      </c>
    </row>
    <row r="5" spans="1:6" ht="16.5">
      <c r="A5" s="91" t="s">
        <v>120</v>
      </c>
      <c r="B5" s="92"/>
      <c r="C5" s="92"/>
      <c r="D5" s="92"/>
      <c r="E5" s="92"/>
      <c r="F5" s="92"/>
    </row>
    <row r="8" spans="1:6" s="51" customFormat="1" ht="47.25">
      <c r="A8" s="56" t="s">
        <v>260</v>
      </c>
      <c r="B8" s="56" t="s">
        <v>1</v>
      </c>
      <c r="C8" s="56" t="s">
        <v>2</v>
      </c>
      <c r="D8" s="56" t="s">
        <v>3</v>
      </c>
      <c r="E8" s="56" t="s">
        <v>57</v>
      </c>
      <c r="F8" s="56" t="s">
        <v>262</v>
      </c>
    </row>
    <row r="9" spans="1:6" s="52" customFormat="1" ht="25.5" customHeight="1">
      <c r="A9" s="67" t="s">
        <v>4</v>
      </c>
      <c r="B9" s="68" t="s">
        <v>121</v>
      </c>
      <c r="C9" s="67" t="s">
        <v>21</v>
      </c>
      <c r="D9" s="59">
        <v>6.4</v>
      </c>
      <c r="E9" s="59">
        <v>6.4</v>
      </c>
      <c r="F9" s="59">
        <v>6.4</v>
      </c>
    </row>
    <row r="10" spans="1:6" s="52" customFormat="1" ht="102.75" customHeight="1">
      <c r="A10" s="67" t="s">
        <v>14</v>
      </c>
      <c r="B10" s="68" t="s">
        <v>122</v>
      </c>
      <c r="C10" s="67" t="s">
        <v>21</v>
      </c>
      <c r="D10" s="59"/>
      <c r="E10" s="59"/>
      <c r="F10" s="59"/>
    </row>
    <row r="11" spans="1:6" s="52" customFormat="1" ht="40.5" customHeight="1">
      <c r="A11" s="67" t="s">
        <v>18</v>
      </c>
      <c r="B11" s="68" t="s">
        <v>123</v>
      </c>
      <c r="C11" s="67" t="s">
        <v>292</v>
      </c>
      <c r="D11" s="59">
        <v>20.196000000000002</v>
      </c>
      <c r="E11" s="59">
        <v>19.792999999999999</v>
      </c>
      <c r="F11" s="59">
        <v>20.3</v>
      </c>
    </row>
    <row r="12" spans="1:6" s="52" customFormat="1" ht="40.5" customHeight="1">
      <c r="A12" s="67" t="s">
        <v>29</v>
      </c>
      <c r="B12" s="68" t="s">
        <v>124</v>
      </c>
      <c r="C12" s="67" t="s">
        <v>292</v>
      </c>
      <c r="D12" s="59">
        <v>16.815999999999999</v>
      </c>
      <c r="E12" s="59">
        <v>16.762</v>
      </c>
      <c r="F12" s="59">
        <v>16.962</v>
      </c>
    </row>
    <row r="13" spans="1:6" s="52" customFormat="1" ht="40.5" customHeight="1">
      <c r="A13" s="67" t="s">
        <v>45</v>
      </c>
      <c r="B13" s="68" t="s">
        <v>125</v>
      </c>
      <c r="C13" s="67" t="s">
        <v>293</v>
      </c>
      <c r="D13" s="59"/>
      <c r="E13" s="59"/>
      <c r="F13" s="59"/>
    </row>
    <row r="14" spans="1:6" s="52" customFormat="1" ht="27" customHeight="1">
      <c r="A14" s="67" t="s">
        <v>105</v>
      </c>
      <c r="B14" s="68" t="s">
        <v>126</v>
      </c>
      <c r="C14" s="67" t="s">
        <v>293</v>
      </c>
      <c r="D14" s="59"/>
      <c r="E14" s="59"/>
      <c r="F14" s="59"/>
    </row>
    <row r="15" spans="1:6" s="52" customFormat="1" ht="40.5" customHeight="1">
      <c r="A15" s="67" t="s">
        <v>109</v>
      </c>
      <c r="B15" s="68" t="s">
        <v>127</v>
      </c>
      <c r="C15" s="67" t="s">
        <v>246</v>
      </c>
      <c r="D15" s="97">
        <f>'Приложение 3'!D95/1000</f>
        <v>421.66989000000001</v>
      </c>
      <c r="E15" s="97">
        <f>'Приложение 3'!E95/1000</f>
        <v>445.69047999999998</v>
      </c>
      <c r="F15" s="97">
        <f>'Приложение 3'!F95/1000</f>
        <v>450.09699000000001</v>
      </c>
    </row>
    <row r="16" spans="1:6" s="52" customFormat="1" ht="40.5" customHeight="1">
      <c r="A16" s="67" t="s">
        <v>128</v>
      </c>
      <c r="B16" s="68" t="s">
        <v>129</v>
      </c>
      <c r="C16" s="67" t="s">
        <v>246</v>
      </c>
      <c r="D16" s="97">
        <f>D15</f>
        <v>421.66989000000001</v>
      </c>
      <c r="E16" s="97">
        <f t="shared" ref="E16:F16" si="0">E15</f>
        <v>445.69047999999998</v>
      </c>
      <c r="F16" s="97">
        <f t="shared" si="0"/>
        <v>450.09699000000001</v>
      </c>
    </row>
    <row r="17" spans="1:6" s="52" customFormat="1" ht="40.5" customHeight="1">
      <c r="A17" s="67" t="s">
        <v>130</v>
      </c>
      <c r="B17" s="68" t="s">
        <v>131</v>
      </c>
      <c r="C17" s="67" t="s">
        <v>246</v>
      </c>
      <c r="D17" s="59"/>
      <c r="E17" s="59"/>
      <c r="F17" s="59"/>
    </row>
    <row r="18" spans="1:6" s="52" customFormat="1" ht="54" customHeight="1">
      <c r="A18" s="67" t="s">
        <v>132</v>
      </c>
      <c r="B18" s="68" t="s">
        <v>133</v>
      </c>
      <c r="C18" s="67" t="s">
        <v>246</v>
      </c>
      <c r="D18" s="59"/>
      <c r="E18" s="59"/>
      <c r="F18" s="59"/>
    </row>
    <row r="19" spans="1:6" s="52" customFormat="1" ht="25.5" customHeight="1">
      <c r="A19" s="67" t="s">
        <v>111</v>
      </c>
      <c r="B19" s="68" t="s">
        <v>134</v>
      </c>
      <c r="C19" s="67"/>
      <c r="D19" s="59"/>
      <c r="E19" s="59"/>
      <c r="F19" s="59"/>
    </row>
    <row r="20" spans="1:6" s="52" customFormat="1" ht="40.5" customHeight="1">
      <c r="A20" s="67" t="s">
        <v>135</v>
      </c>
      <c r="B20" s="68" t="s">
        <v>136</v>
      </c>
      <c r="C20" s="67" t="s">
        <v>246</v>
      </c>
      <c r="D20" s="59">
        <f>227.885+33.657</f>
        <v>261.54199999999997</v>
      </c>
      <c r="E20" s="59">
        <f>160.634+101.192</f>
        <v>261.82599999999996</v>
      </c>
      <c r="F20" s="59">
        <f>236.033+40.319</f>
        <v>276.35199999999998</v>
      </c>
    </row>
    <row r="21" spans="1:6" s="52" customFormat="1" ht="54" customHeight="1">
      <c r="A21" s="67"/>
      <c r="B21" s="68" t="s">
        <v>137</v>
      </c>
      <c r="C21" s="67" t="s">
        <v>138</v>
      </c>
      <c r="D21" s="59">
        <v>263.54000000000002</v>
      </c>
      <c r="E21" s="59">
        <v>259.10000000000002</v>
      </c>
      <c r="F21" s="59">
        <v>265.07</v>
      </c>
    </row>
    <row r="22" spans="1:6" s="52" customFormat="1" ht="27" customHeight="1">
      <c r="A22" s="67" t="s">
        <v>139</v>
      </c>
      <c r="B22" s="68" t="s">
        <v>140</v>
      </c>
      <c r="C22" s="67" t="s">
        <v>246</v>
      </c>
      <c r="D22" s="59"/>
      <c r="E22" s="59"/>
      <c r="F22" s="59"/>
    </row>
    <row r="23" spans="1:6" s="52" customFormat="1" ht="40.5" customHeight="1">
      <c r="A23" s="67"/>
      <c r="B23" s="68" t="s">
        <v>141</v>
      </c>
      <c r="C23" s="67" t="s">
        <v>142</v>
      </c>
      <c r="D23" s="59"/>
      <c r="E23" s="59"/>
      <c r="F23" s="59"/>
    </row>
    <row r="24" spans="1:6" s="52" customFormat="1" ht="72.75" customHeight="1">
      <c r="A24" s="67"/>
      <c r="B24" s="68" t="s">
        <v>143</v>
      </c>
      <c r="C24" s="67"/>
      <c r="D24" s="59"/>
      <c r="E24" s="59"/>
      <c r="F24" s="59"/>
    </row>
    <row r="25" spans="1:6" s="52" customFormat="1" ht="27" customHeight="1">
      <c r="A25" s="67" t="s">
        <v>113</v>
      </c>
      <c r="B25" s="68" t="s">
        <v>144</v>
      </c>
      <c r="C25" s="67" t="s">
        <v>246</v>
      </c>
      <c r="D25" s="59">
        <v>7.3999999999999996E-2</v>
      </c>
      <c r="E25" s="59">
        <v>5.7000000000000002E-2</v>
      </c>
      <c r="F25" s="59">
        <v>0.125</v>
      </c>
    </row>
    <row r="26" spans="1:6" s="52" customFormat="1" ht="69.75" customHeight="1">
      <c r="A26" s="67" t="s">
        <v>115</v>
      </c>
      <c r="B26" s="68" t="s">
        <v>46</v>
      </c>
      <c r="C26" s="67"/>
      <c r="D26" s="59"/>
      <c r="E26" s="59"/>
      <c r="F26" s="59"/>
    </row>
    <row r="27" spans="1:6" s="52" customFormat="1" ht="40.5" customHeight="1">
      <c r="A27" s="67" t="s">
        <v>145</v>
      </c>
      <c r="B27" s="68" t="s">
        <v>146</v>
      </c>
      <c r="C27" s="67" t="s">
        <v>49</v>
      </c>
      <c r="D27" s="59">
        <f>'Приложение 3'!D97</f>
        <v>71</v>
      </c>
      <c r="E27" s="59">
        <f>'Приложение 3'!E97</f>
        <v>58.62</v>
      </c>
      <c r="F27" s="59">
        <f>'Приложение 3'!F97</f>
        <v>67</v>
      </c>
    </row>
    <row r="28" spans="1:6" s="52" customFormat="1" ht="40.5" customHeight="1">
      <c r="A28" s="67" t="s">
        <v>147</v>
      </c>
      <c r="B28" s="68" t="s">
        <v>148</v>
      </c>
      <c r="C28" s="67" t="s">
        <v>245</v>
      </c>
      <c r="D28" s="97">
        <f>'Приложение 3'!D98</f>
        <v>58.299201877934273</v>
      </c>
      <c r="E28" s="97">
        <f>'Приложение 3'!E98</f>
        <v>64.307261457977944</v>
      </c>
      <c r="F28" s="97">
        <f>'Приложение 3'!F98</f>
        <v>92.600957711442803</v>
      </c>
    </row>
    <row r="29" spans="1:6" s="52" customFormat="1" ht="176.25" customHeight="1">
      <c r="A29" s="67" t="s">
        <v>149</v>
      </c>
      <c r="B29" s="68" t="s">
        <v>150</v>
      </c>
      <c r="C29" s="67"/>
      <c r="D29" s="73" t="s">
        <v>257</v>
      </c>
      <c r="E29" s="58" t="s">
        <v>302</v>
      </c>
      <c r="F29" s="58" t="s">
        <v>302</v>
      </c>
    </row>
    <row r="30" spans="1:6" s="52" customFormat="1" ht="27" customHeight="1">
      <c r="A30" s="67" t="s">
        <v>116</v>
      </c>
      <c r="B30" s="68" t="s">
        <v>151</v>
      </c>
      <c r="C30" s="67" t="s">
        <v>246</v>
      </c>
      <c r="D30" s="59">
        <v>378.846</v>
      </c>
      <c r="E30" s="59">
        <v>397.238</v>
      </c>
      <c r="F30" s="59">
        <v>447.08800000000002</v>
      </c>
    </row>
    <row r="31" spans="1:6" s="52" customFormat="1" ht="40.5" customHeight="1">
      <c r="A31" s="67" t="s">
        <v>152</v>
      </c>
      <c r="B31" s="68" t="s">
        <v>153</v>
      </c>
      <c r="C31" s="67" t="s">
        <v>246</v>
      </c>
      <c r="D31" s="59">
        <f>D30</f>
        <v>378.846</v>
      </c>
      <c r="E31" s="59">
        <f t="shared" ref="E31:F31" si="1">E30</f>
        <v>397.238</v>
      </c>
      <c r="F31" s="59">
        <f t="shared" si="1"/>
        <v>447.08800000000002</v>
      </c>
    </row>
    <row r="32" spans="1:6" s="52" customFormat="1" ht="40.5" customHeight="1">
      <c r="A32" s="67" t="s">
        <v>154</v>
      </c>
      <c r="B32" s="68" t="s">
        <v>155</v>
      </c>
      <c r="C32" s="67" t="s">
        <v>246</v>
      </c>
      <c r="D32" s="59"/>
      <c r="E32" s="59"/>
      <c r="F32" s="59"/>
    </row>
    <row r="33" spans="1:6" s="52" customFormat="1" ht="54" customHeight="1">
      <c r="A33" s="67" t="s">
        <v>156</v>
      </c>
      <c r="B33" s="68" t="s">
        <v>157</v>
      </c>
      <c r="C33" s="67" t="s">
        <v>246</v>
      </c>
      <c r="D33" s="59"/>
      <c r="E33" s="59"/>
      <c r="F33" s="59"/>
    </row>
    <row r="34" spans="1:6" s="52" customFormat="1" ht="40.5" customHeight="1">
      <c r="A34" s="67" t="s">
        <v>118</v>
      </c>
      <c r="B34" s="68" t="s">
        <v>158</v>
      </c>
      <c r="C34" s="67"/>
      <c r="D34" s="59"/>
      <c r="E34" s="59"/>
      <c r="F34" s="59"/>
    </row>
    <row r="35" spans="1:6" s="52" customFormat="1" ht="40.5" customHeight="1">
      <c r="A35" s="67" t="s">
        <v>159</v>
      </c>
      <c r="B35" s="68" t="s">
        <v>160</v>
      </c>
      <c r="C35" s="67" t="s">
        <v>246</v>
      </c>
      <c r="D35" s="59"/>
      <c r="E35" s="59"/>
      <c r="F35" s="59"/>
    </row>
    <row r="36" spans="1:6" s="52" customFormat="1" ht="40.5" customHeight="1">
      <c r="A36" s="67" t="s">
        <v>161</v>
      </c>
      <c r="B36" s="68" t="s">
        <v>162</v>
      </c>
      <c r="C36" s="67" t="s">
        <v>246</v>
      </c>
      <c r="D36" s="59"/>
      <c r="E36" s="59"/>
      <c r="F36" s="59"/>
    </row>
    <row r="37" spans="1:6" s="52" customFormat="1" ht="40.5" customHeight="1">
      <c r="A37" s="67" t="s">
        <v>163</v>
      </c>
      <c r="B37" s="68" t="s">
        <v>164</v>
      </c>
      <c r="C37" s="67"/>
      <c r="D37" s="59">
        <f>D38</f>
        <v>6.7460000000000004</v>
      </c>
      <c r="E37" s="59">
        <f t="shared" ref="E37:F37" si="2">E38</f>
        <v>48.451000000000001</v>
      </c>
      <c r="F37" s="59">
        <f t="shared" si="2"/>
        <v>3.008</v>
      </c>
    </row>
    <row r="38" spans="1:6" s="52" customFormat="1" ht="40.5" customHeight="1">
      <c r="A38" s="67" t="s">
        <v>165</v>
      </c>
      <c r="B38" s="68" t="s">
        <v>153</v>
      </c>
      <c r="C38" s="67" t="s">
        <v>246</v>
      </c>
      <c r="D38" s="59">
        <v>6.7460000000000004</v>
      </c>
      <c r="E38" s="59">
        <v>48.451000000000001</v>
      </c>
      <c r="F38" s="59">
        <v>3.008</v>
      </c>
    </row>
    <row r="39" spans="1:6" s="52" customFormat="1" ht="40.5" customHeight="1">
      <c r="A39" s="67" t="s">
        <v>166</v>
      </c>
      <c r="B39" s="68" t="s">
        <v>155</v>
      </c>
      <c r="C39" s="67" t="s">
        <v>246</v>
      </c>
      <c r="D39" s="59"/>
      <c r="E39" s="59"/>
      <c r="F39" s="59"/>
    </row>
    <row r="40" spans="1:6" s="52" customFormat="1" ht="54" customHeight="1">
      <c r="A40" s="67" t="s">
        <v>167</v>
      </c>
      <c r="B40" s="68" t="s">
        <v>157</v>
      </c>
      <c r="C40" s="67" t="s">
        <v>246</v>
      </c>
      <c r="D40" s="59"/>
      <c r="E40" s="59"/>
      <c r="F40" s="59"/>
    </row>
    <row r="41" spans="1:6" s="52" customFormat="1" ht="54" customHeight="1">
      <c r="A41" s="67" t="s">
        <v>168</v>
      </c>
      <c r="B41" s="68" t="s">
        <v>169</v>
      </c>
      <c r="C41" s="67"/>
      <c r="D41" s="59">
        <v>0</v>
      </c>
      <c r="E41" s="59">
        <v>42.756</v>
      </c>
      <c r="F41" s="59">
        <f>F42</f>
        <v>0</v>
      </c>
    </row>
    <row r="42" spans="1:6" s="52" customFormat="1" ht="40.5" customHeight="1">
      <c r="A42" s="67" t="s">
        <v>170</v>
      </c>
      <c r="B42" s="68" t="s">
        <v>153</v>
      </c>
      <c r="C42" s="67" t="s">
        <v>246</v>
      </c>
      <c r="D42" s="59"/>
      <c r="E42" s="59">
        <f>E41</f>
        <v>42.756</v>
      </c>
      <c r="F42" s="59">
        <v>0</v>
      </c>
    </row>
    <row r="43" spans="1:6" s="52" customFormat="1" ht="40.5" customHeight="1">
      <c r="A43" s="67" t="s">
        <v>171</v>
      </c>
      <c r="B43" s="68" t="s">
        <v>155</v>
      </c>
      <c r="C43" s="67" t="s">
        <v>246</v>
      </c>
      <c r="D43" s="59"/>
      <c r="E43" s="59"/>
      <c r="F43" s="59"/>
    </row>
    <row r="44" spans="1:6" s="52" customFormat="1" ht="54" customHeight="1">
      <c r="A44" s="67" t="s">
        <v>172</v>
      </c>
      <c r="B44" s="68" t="s">
        <v>157</v>
      </c>
      <c r="C44" s="67" t="s">
        <v>246</v>
      </c>
      <c r="D44" s="59"/>
      <c r="E44" s="59"/>
      <c r="F44" s="59"/>
    </row>
    <row r="45" spans="1:6" s="52" customFormat="1" ht="27" customHeight="1">
      <c r="A45" s="67" t="s">
        <v>173</v>
      </c>
      <c r="B45" s="68" t="s">
        <v>13</v>
      </c>
      <c r="C45" s="67" t="s">
        <v>246</v>
      </c>
      <c r="D45" s="59"/>
      <c r="E45" s="59"/>
      <c r="F45" s="59"/>
    </row>
    <row r="46" spans="1:6" s="66" customFormat="1" ht="54" customHeight="1">
      <c r="A46" s="67" t="s">
        <v>174</v>
      </c>
      <c r="B46" s="68" t="s">
        <v>175</v>
      </c>
      <c r="C46" s="67" t="s">
        <v>17</v>
      </c>
      <c r="D46" s="98">
        <f>'Приложение 3'!D104</f>
        <v>8.5556073259107968E-2</v>
      </c>
      <c r="E46" s="98">
        <f>'Приложение 3'!E104</f>
        <v>0.10871163323928301</v>
      </c>
      <c r="F46" s="98">
        <f>'Приложение 3'!F104</f>
        <v>6.6839371665204875E-3</v>
      </c>
    </row>
    <row r="47" spans="1:6" s="66" customFormat="1" ht="92.25" customHeight="1">
      <c r="A47" s="67" t="s">
        <v>176</v>
      </c>
      <c r="B47" s="68" t="s">
        <v>177</v>
      </c>
      <c r="C47" s="67"/>
      <c r="D47" s="47" t="s">
        <v>258</v>
      </c>
      <c r="E47" s="47" t="s">
        <v>258</v>
      </c>
      <c r="F47" s="47" t="s">
        <v>258</v>
      </c>
    </row>
    <row r="48" spans="1:6" s="55" customFormat="1" ht="17.25" customHeight="1">
      <c r="A48" s="54" t="s">
        <v>290</v>
      </c>
    </row>
    <row r="50" spans="1:6" ht="31.5" customHeight="1">
      <c r="A50" s="93" t="s">
        <v>294</v>
      </c>
      <c r="B50" s="94"/>
      <c r="C50" s="94"/>
      <c r="D50" s="94"/>
      <c r="E50" s="94"/>
      <c r="F50" s="94"/>
    </row>
    <row r="51" spans="1:6" ht="31.5" customHeight="1">
      <c r="A51" s="93" t="s">
        <v>295</v>
      </c>
      <c r="B51" s="94"/>
      <c r="C51" s="94"/>
      <c r="D51" s="94"/>
      <c r="E51" s="94"/>
      <c r="F51" s="94"/>
    </row>
    <row r="52" spans="1:6" ht="3" customHeight="1"/>
  </sheetData>
  <mergeCells count="3">
    <mergeCell ref="A5:F5"/>
    <mergeCell ref="A50:F50"/>
    <mergeCell ref="A51:F51"/>
  </mergeCells>
  <phoneticPr fontId="4" type="noConversion"/>
  <pageMargins left="0.59055118110236227" right="0.59055118110236227" top="0.59055118110236227"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46"/>
  <sheetViews>
    <sheetView showGridLines="0" tabSelected="1" topLeftCell="A4" workbookViewId="0">
      <pane xSplit="4" ySplit="5" topLeftCell="E9" activePane="bottomRight" state="frozen"/>
      <selection activeCell="A4" sqref="A4"/>
      <selection pane="topRight" activeCell="E4" sqref="E4"/>
      <selection pane="bottomLeft" activeCell="A9" sqref="A9"/>
      <selection pane="bottomRight" activeCell="M12" sqref="M12"/>
    </sheetView>
  </sheetViews>
  <sheetFormatPr defaultRowHeight="15.75"/>
  <cols>
    <col min="1" max="1" width="7.7109375" style="49" customWidth="1"/>
    <col min="2" max="2" width="45" style="49" customWidth="1"/>
    <col min="3" max="3" width="17" style="49" customWidth="1"/>
    <col min="4" max="9" width="9.7109375" style="49" customWidth="1"/>
    <col min="10" max="16384" width="9.140625" style="49"/>
  </cols>
  <sheetData>
    <row r="1" spans="1:9" ht="54" customHeight="1">
      <c r="G1" s="96" t="s">
        <v>296</v>
      </c>
      <c r="H1" s="96"/>
      <c r="I1" s="96"/>
    </row>
    <row r="5" spans="1:9" ht="16.5">
      <c r="A5" s="91" t="s">
        <v>178</v>
      </c>
      <c r="B5" s="91"/>
      <c r="C5" s="91"/>
      <c r="D5" s="91"/>
      <c r="E5" s="91"/>
      <c r="F5" s="91"/>
      <c r="G5" s="91"/>
      <c r="H5" s="91"/>
      <c r="I5" s="91"/>
    </row>
    <row r="8" spans="1:9" s="4" customFormat="1" ht="60.75" customHeight="1">
      <c r="A8" s="95" t="s">
        <v>260</v>
      </c>
      <c r="B8" s="95" t="s">
        <v>1</v>
      </c>
      <c r="C8" s="95" t="s">
        <v>179</v>
      </c>
      <c r="D8" s="95" t="s">
        <v>180</v>
      </c>
      <c r="E8" s="95"/>
      <c r="F8" s="95" t="s">
        <v>297</v>
      </c>
      <c r="G8" s="95"/>
      <c r="H8" s="95" t="s">
        <v>298</v>
      </c>
      <c r="I8" s="95"/>
    </row>
    <row r="9" spans="1:9" s="5" customFormat="1" ht="30" customHeight="1">
      <c r="A9" s="95"/>
      <c r="B9" s="95"/>
      <c r="C9" s="95"/>
      <c r="D9" s="3" t="s">
        <v>181</v>
      </c>
      <c r="E9" s="3" t="s">
        <v>182</v>
      </c>
      <c r="F9" s="3" t="s">
        <v>181</v>
      </c>
      <c r="G9" s="3" t="s">
        <v>182</v>
      </c>
      <c r="H9" s="3" t="s">
        <v>181</v>
      </c>
      <c r="I9" s="3" t="s">
        <v>182</v>
      </c>
    </row>
    <row r="10" spans="1:9" s="5" customFormat="1" ht="39" customHeight="1">
      <c r="A10" s="45" t="s">
        <v>4</v>
      </c>
      <c r="B10" s="48" t="s">
        <v>183</v>
      </c>
      <c r="C10" s="45"/>
      <c r="D10" s="46"/>
      <c r="E10" s="46"/>
      <c r="F10" s="46"/>
      <c r="G10" s="46"/>
      <c r="H10" s="46"/>
      <c r="I10" s="46"/>
    </row>
    <row r="11" spans="1:9" s="5" customFormat="1" ht="39" customHeight="1">
      <c r="A11" s="45" t="s">
        <v>6</v>
      </c>
      <c r="B11" s="48" t="s">
        <v>184</v>
      </c>
      <c r="C11" s="45"/>
      <c r="D11" s="46"/>
      <c r="E11" s="46"/>
      <c r="F11" s="46"/>
      <c r="G11" s="46"/>
      <c r="H11" s="46"/>
      <c r="I11" s="46"/>
    </row>
    <row r="12" spans="1:9" s="5" customFormat="1" ht="173.25" customHeight="1">
      <c r="A12" s="45"/>
      <c r="B12" s="48" t="s">
        <v>222</v>
      </c>
      <c r="C12" s="45" t="s">
        <v>185</v>
      </c>
      <c r="D12" s="46"/>
      <c r="E12" s="46"/>
      <c r="F12" s="46"/>
      <c r="G12" s="46"/>
      <c r="H12" s="46"/>
      <c r="I12" s="46"/>
    </row>
    <row r="13" spans="1:9" s="5" customFormat="1" ht="169.5" customHeight="1">
      <c r="A13" s="45"/>
      <c r="B13" s="48" t="s">
        <v>223</v>
      </c>
      <c r="C13" s="45" t="s">
        <v>186</v>
      </c>
      <c r="D13" s="46"/>
      <c r="E13" s="46"/>
      <c r="F13" s="46"/>
      <c r="G13" s="46"/>
      <c r="H13" s="46"/>
      <c r="I13" s="46"/>
    </row>
    <row r="14" spans="1:9" s="5" customFormat="1" ht="39" customHeight="1">
      <c r="A14" s="45" t="s">
        <v>8</v>
      </c>
      <c r="B14" s="48" t="s">
        <v>187</v>
      </c>
      <c r="C14" s="45"/>
      <c r="D14" s="46"/>
      <c r="E14" s="46"/>
      <c r="F14" s="46"/>
      <c r="G14" s="46"/>
      <c r="H14" s="46"/>
      <c r="I14" s="46"/>
    </row>
    <row r="15" spans="1:9" s="5" customFormat="1" ht="26.1" customHeight="1">
      <c r="A15" s="45"/>
      <c r="B15" s="48" t="s">
        <v>188</v>
      </c>
      <c r="C15" s="45"/>
      <c r="D15" s="46"/>
      <c r="E15" s="46"/>
      <c r="F15" s="46"/>
      <c r="G15" s="46"/>
      <c r="H15" s="46"/>
      <c r="I15" s="46"/>
    </row>
    <row r="16" spans="1:9" s="5" customFormat="1" ht="26.1" customHeight="1">
      <c r="A16" s="45"/>
      <c r="B16" s="48" t="s">
        <v>189</v>
      </c>
      <c r="C16" s="45" t="s">
        <v>185</v>
      </c>
      <c r="D16" s="46"/>
      <c r="E16" s="46"/>
      <c r="F16" s="46"/>
      <c r="G16" s="46"/>
      <c r="H16" s="46"/>
      <c r="I16" s="46"/>
    </row>
    <row r="17" spans="1:9" s="5" customFormat="1" ht="38.25" customHeight="1">
      <c r="A17" s="45"/>
      <c r="B17" s="48" t="s">
        <v>190</v>
      </c>
      <c r="C17" s="45" t="s">
        <v>186</v>
      </c>
      <c r="D17" s="46"/>
      <c r="E17" s="46"/>
      <c r="F17" s="46"/>
      <c r="G17" s="46"/>
      <c r="H17" s="46"/>
      <c r="I17" s="46"/>
    </row>
    <row r="18" spans="1:9" s="5" customFormat="1" ht="26.1" customHeight="1">
      <c r="A18" s="45"/>
      <c r="B18" s="48" t="s">
        <v>191</v>
      </c>
      <c r="C18" s="45" t="s">
        <v>186</v>
      </c>
      <c r="D18" s="99">
        <v>1246.432</v>
      </c>
      <c r="E18" s="99">
        <v>1232</v>
      </c>
      <c r="F18" s="99">
        <f>E18</f>
        <v>1232</v>
      </c>
      <c r="G18" s="99">
        <v>874</v>
      </c>
      <c r="H18" s="99">
        <f>G18</f>
        <v>874</v>
      </c>
      <c r="I18" s="99">
        <v>2227</v>
      </c>
    </row>
    <row r="19" spans="1:9" s="5" customFormat="1" ht="40.5" customHeight="1">
      <c r="A19" s="45" t="s">
        <v>14</v>
      </c>
      <c r="B19" s="48" t="s">
        <v>192</v>
      </c>
      <c r="C19" s="45" t="s">
        <v>186</v>
      </c>
      <c r="D19" s="46"/>
      <c r="E19" s="46"/>
      <c r="F19" s="46"/>
      <c r="G19" s="46"/>
      <c r="H19" s="46"/>
      <c r="I19" s="46"/>
    </row>
    <row r="20" spans="1:9" s="5" customFormat="1" ht="26.1" customHeight="1">
      <c r="A20" s="45" t="s">
        <v>18</v>
      </c>
      <c r="B20" s="48" t="s">
        <v>193</v>
      </c>
      <c r="C20" s="45"/>
      <c r="D20" s="100">
        <v>36.923000000000002</v>
      </c>
      <c r="E20" s="100">
        <v>37.621000000000002</v>
      </c>
      <c r="F20" s="100">
        <f>E20</f>
        <v>37.621000000000002</v>
      </c>
      <c r="G20" s="100">
        <v>66.575000000000003</v>
      </c>
      <c r="H20" s="100">
        <f>G20</f>
        <v>66.575000000000003</v>
      </c>
      <c r="I20" s="100">
        <v>0</v>
      </c>
    </row>
    <row r="21" spans="1:9" s="5" customFormat="1" ht="54" customHeight="1">
      <c r="A21" s="45" t="s">
        <v>20</v>
      </c>
      <c r="B21" s="48" t="s">
        <v>194</v>
      </c>
      <c r="C21" s="45" t="s">
        <v>186</v>
      </c>
      <c r="D21" s="46"/>
      <c r="E21" s="46"/>
      <c r="F21" s="46"/>
      <c r="G21" s="46"/>
      <c r="H21" s="46"/>
      <c r="I21" s="46"/>
    </row>
    <row r="22" spans="1:9" s="5" customFormat="1" ht="66.75" customHeight="1">
      <c r="A22" s="45" t="s">
        <v>22</v>
      </c>
      <c r="B22" s="48" t="s">
        <v>195</v>
      </c>
      <c r="C22" s="45" t="s">
        <v>186</v>
      </c>
      <c r="D22" s="46"/>
      <c r="E22" s="46"/>
      <c r="F22" s="46"/>
      <c r="G22" s="46"/>
      <c r="H22" s="46"/>
      <c r="I22" s="46"/>
    </row>
    <row r="23" spans="1:9" s="5" customFormat="1" ht="27" customHeight="1">
      <c r="A23" s="45" t="s">
        <v>24</v>
      </c>
      <c r="B23" s="48" t="s">
        <v>196</v>
      </c>
      <c r="C23" s="45" t="s">
        <v>17</v>
      </c>
      <c r="D23" s="46"/>
      <c r="E23" s="46"/>
      <c r="F23" s="46"/>
      <c r="G23" s="46"/>
      <c r="H23" s="46"/>
      <c r="I23" s="46"/>
    </row>
    <row r="24" spans="1:9" s="5" customFormat="1" ht="27" customHeight="1">
      <c r="A24" s="45"/>
      <c r="B24" s="48" t="s">
        <v>86</v>
      </c>
      <c r="C24" s="45" t="s">
        <v>17</v>
      </c>
      <c r="D24" s="46"/>
      <c r="E24" s="46"/>
      <c r="F24" s="46"/>
      <c r="G24" s="46"/>
      <c r="H24" s="46"/>
      <c r="I24" s="46"/>
    </row>
    <row r="25" spans="1:9" s="5" customFormat="1" ht="27" customHeight="1">
      <c r="A25" s="45"/>
      <c r="B25" s="48" t="s">
        <v>87</v>
      </c>
      <c r="C25" s="45" t="s">
        <v>17</v>
      </c>
      <c r="D25" s="46"/>
      <c r="E25" s="46"/>
      <c r="F25" s="46"/>
      <c r="G25" s="46"/>
      <c r="H25" s="46"/>
      <c r="I25" s="46"/>
    </row>
    <row r="26" spans="1:9" s="5" customFormat="1" ht="27" customHeight="1">
      <c r="A26" s="45"/>
      <c r="B26" s="48" t="s">
        <v>88</v>
      </c>
      <c r="C26" s="45" t="s">
        <v>17</v>
      </c>
      <c r="D26" s="46"/>
      <c r="E26" s="46"/>
      <c r="F26" s="46"/>
      <c r="G26" s="46"/>
      <c r="H26" s="46"/>
      <c r="I26" s="46"/>
    </row>
    <row r="27" spans="1:9" s="5" customFormat="1" ht="27" customHeight="1">
      <c r="A27" s="45"/>
      <c r="B27" s="48" t="s">
        <v>89</v>
      </c>
      <c r="C27" s="45" t="s">
        <v>17</v>
      </c>
      <c r="D27" s="46"/>
      <c r="E27" s="46"/>
      <c r="F27" s="46"/>
      <c r="G27" s="46"/>
      <c r="H27" s="46"/>
      <c r="I27" s="46"/>
    </row>
    <row r="28" spans="1:9" s="5" customFormat="1" ht="27" customHeight="1">
      <c r="A28" s="45" t="s">
        <v>29</v>
      </c>
      <c r="B28" s="48" t="s">
        <v>197</v>
      </c>
      <c r="C28" s="45" t="s">
        <v>17</v>
      </c>
      <c r="D28" s="46"/>
      <c r="E28" s="46"/>
      <c r="F28" s="46"/>
      <c r="G28" s="46"/>
      <c r="H28" s="46"/>
      <c r="I28" s="46"/>
    </row>
    <row r="29" spans="1:9" s="5" customFormat="1" ht="27" customHeight="1">
      <c r="A29" s="45" t="s">
        <v>31</v>
      </c>
      <c r="B29" s="48" t="s">
        <v>198</v>
      </c>
      <c r="C29" s="45" t="s">
        <v>299</v>
      </c>
      <c r="D29" s="101">
        <v>21835.94</v>
      </c>
      <c r="E29" s="101">
        <v>26118.62</v>
      </c>
      <c r="F29" s="101">
        <f>E29</f>
        <v>26118.62</v>
      </c>
      <c r="G29" s="101">
        <v>35497.31</v>
      </c>
      <c r="H29" s="101">
        <f>G29</f>
        <v>35497.31</v>
      </c>
      <c r="I29" s="101">
        <v>24307</v>
      </c>
    </row>
    <row r="30" spans="1:9" s="5" customFormat="1" ht="27" customHeight="1">
      <c r="A30" s="45"/>
      <c r="B30" s="48" t="s">
        <v>199</v>
      </c>
      <c r="C30" s="45" t="s">
        <v>299</v>
      </c>
      <c r="D30" s="46">
        <v>17320.48</v>
      </c>
      <c r="E30" s="46">
        <f>(208580.34+83982.75)/16735.02*1000</f>
        <v>17482.087861263382</v>
      </c>
      <c r="F30" s="46">
        <f>E30</f>
        <v>17482.087861263382</v>
      </c>
      <c r="G30" s="46">
        <f>(160634.07+101192.59)/16762.91*1000</f>
        <v>15619.403790869248</v>
      </c>
      <c r="H30" s="46">
        <f>G30</f>
        <v>15619.403790869248</v>
      </c>
      <c r="I30" s="46">
        <f>(236033.83+40319.44)/16962.77*1000</f>
        <v>16291.753646367897</v>
      </c>
    </row>
    <row r="31" spans="1:9" s="5" customFormat="1" ht="27" customHeight="1">
      <c r="A31" s="45" t="s">
        <v>36</v>
      </c>
      <c r="B31" s="48" t="s">
        <v>200</v>
      </c>
      <c r="C31" s="45" t="s">
        <v>185</v>
      </c>
      <c r="D31" s="46"/>
      <c r="E31" s="46"/>
      <c r="F31" s="46"/>
      <c r="G31" s="46"/>
      <c r="H31" s="46"/>
      <c r="I31" s="46"/>
    </row>
    <row r="32" spans="1:9" s="5" customFormat="1" ht="40.5" customHeight="1">
      <c r="A32" s="45" t="s">
        <v>37</v>
      </c>
      <c r="B32" s="48" t="s">
        <v>201</v>
      </c>
      <c r="C32" s="45" t="s">
        <v>202</v>
      </c>
      <c r="D32" s="46"/>
      <c r="E32" s="46"/>
      <c r="F32" s="46"/>
      <c r="G32" s="46"/>
      <c r="H32" s="46"/>
      <c r="I32" s="46"/>
    </row>
    <row r="33" spans="1:9" s="5" customFormat="1" ht="27" customHeight="1">
      <c r="A33" s="45" t="s">
        <v>203</v>
      </c>
      <c r="B33" s="48" t="s">
        <v>204</v>
      </c>
      <c r="C33" s="45" t="s">
        <v>202</v>
      </c>
      <c r="D33" s="46"/>
      <c r="E33" s="46"/>
      <c r="F33" s="46"/>
      <c r="G33" s="46"/>
      <c r="H33" s="46"/>
      <c r="I33" s="46"/>
    </row>
    <row r="34" spans="1:9" s="5" customFormat="1" ht="27" customHeight="1">
      <c r="A34" s="45" t="s">
        <v>205</v>
      </c>
      <c r="B34" s="48" t="s">
        <v>206</v>
      </c>
      <c r="C34" s="45" t="s">
        <v>202</v>
      </c>
      <c r="D34" s="46"/>
      <c r="E34" s="46"/>
      <c r="F34" s="46"/>
      <c r="G34" s="46"/>
      <c r="H34" s="46"/>
      <c r="I34" s="46"/>
    </row>
    <row r="35" spans="1:9" s="5" customFormat="1" ht="27" customHeight="1">
      <c r="A35" s="45"/>
      <c r="B35" s="48" t="s">
        <v>218</v>
      </c>
      <c r="C35" s="45" t="s">
        <v>202</v>
      </c>
      <c r="D35" s="46"/>
      <c r="E35" s="46"/>
      <c r="F35" s="46"/>
      <c r="G35" s="46"/>
      <c r="H35" s="46"/>
      <c r="I35" s="46"/>
    </row>
    <row r="36" spans="1:9" s="5" customFormat="1" ht="27" customHeight="1">
      <c r="A36" s="45"/>
      <c r="B36" s="48" t="s">
        <v>219</v>
      </c>
      <c r="C36" s="45" t="s">
        <v>202</v>
      </c>
      <c r="D36" s="46"/>
      <c r="E36" s="46"/>
      <c r="F36" s="46"/>
      <c r="G36" s="46"/>
      <c r="H36" s="46"/>
      <c r="I36" s="46"/>
    </row>
    <row r="37" spans="1:9" s="5" customFormat="1" ht="27" customHeight="1">
      <c r="A37" s="45"/>
      <c r="B37" s="48" t="s">
        <v>220</v>
      </c>
      <c r="C37" s="45" t="s">
        <v>202</v>
      </c>
      <c r="D37" s="46"/>
      <c r="E37" s="46"/>
      <c r="F37" s="46"/>
      <c r="G37" s="46"/>
      <c r="H37" s="46"/>
      <c r="I37" s="46"/>
    </row>
    <row r="38" spans="1:9" s="5" customFormat="1" ht="27" customHeight="1">
      <c r="A38" s="45"/>
      <c r="B38" s="48" t="s">
        <v>221</v>
      </c>
      <c r="C38" s="45" t="s">
        <v>202</v>
      </c>
      <c r="D38" s="46"/>
      <c r="E38" s="46"/>
      <c r="F38" s="46"/>
      <c r="G38" s="46"/>
      <c r="H38" s="46"/>
      <c r="I38" s="46"/>
    </row>
    <row r="39" spans="1:9" s="5" customFormat="1" ht="27" customHeight="1">
      <c r="A39" s="45" t="s">
        <v>207</v>
      </c>
      <c r="B39" s="48" t="s">
        <v>208</v>
      </c>
      <c r="C39" s="45" t="s">
        <v>202</v>
      </c>
      <c r="D39" s="46"/>
      <c r="E39" s="46"/>
      <c r="F39" s="46"/>
      <c r="G39" s="46"/>
      <c r="H39" s="46"/>
      <c r="I39" s="46"/>
    </row>
    <row r="40" spans="1:9" s="5" customFormat="1" ht="27" customHeight="1">
      <c r="A40" s="45" t="s">
        <v>38</v>
      </c>
      <c r="B40" s="48" t="s">
        <v>209</v>
      </c>
      <c r="C40" s="45"/>
      <c r="D40" s="46"/>
      <c r="E40" s="46"/>
      <c r="F40" s="46"/>
      <c r="G40" s="46"/>
      <c r="H40" s="46"/>
      <c r="I40" s="46"/>
    </row>
    <row r="41" spans="1:9" s="5" customFormat="1" ht="27" customHeight="1">
      <c r="A41" s="45" t="s">
        <v>40</v>
      </c>
      <c r="B41" s="48" t="s">
        <v>210</v>
      </c>
      <c r="C41" s="45" t="s">
        <v>211</v>
      </c>
      <c r="D41" s="46"/>
      <c r="E41" s="46"/>
      <c r="F41" s="46"/>
      <c r="G41" s="46"/>
      <c r="H41" s="46"/>
      <c r="I41" s="46"/>
    </row>
    <row r="42" spans="1:9" s="5" customFormat="1" ht="27" customHeight="1">
      <c r="A42" s="45" t="s">
        <v>212</v>
      </c>
      <c r="B42" s="48" t="s">
        <v>213</v>
      </c>
      <c r="C42" s="45" t="s">
        <v>202</v>
      </c>
      <c r="D42" s="46"/>
      <c r="E42" s="46"/>
      <c r="F42" s="46"/>
      <c r="G42" s="46"/>
      <c r="H42" s="46"/>
      <c r="I42" s="46"/>
    </row>
    <row r="43" spans="1:9" s="5" customFormat="1" ht="27" customHeight="1">
      <c r="A43" s="45" t="s">
        <v>214</v>
      </c>
      <c r="B43" s="48" t="s">
        <v>215</v>
      </c>
      <c r="C43" s="45" t="s">
        <v>300</v>
      </c>
      <c r="D43" s="46"/>
      <c r="E43" s="46"/>
      <c r="F43" s="46"/>
      <c r="G43" s="46"/>
      <c r="H43" s="46"/>
      <c r="I43" s="46"/>
    </row>
    <row r="44" spans="1:9" s="5" customFormat="1" ht="27" customHeight="1">
      <c r="A44" s="45"/>
      <c r="B44" s="48" t="s">
        <v>216</v>
      </c>
      <c r="C44" s="45" t="s">
        <v>300</v>
      </c>
      <c r="D44" s="46"/>
      <c r="E44" s="46"/>
      <c r="F44" s="46"/>
      <c r="G44" s="46"/>
      <c r="H44" s="46"/>
      <c r="I44" s="46"/>
    </row>
    <row r="45" spans="1:9" s="5" customFormat="1" ht="27" customHeight="1">
      <c r="A45" s="45"/>
      <c r="B45" s="48" t="s">
        <v>217</v>
      </c>
      <c r="C45" s="45" t="s">
        <v>300</v>
      </c>
      <c r="D45" s="46"/>
      <c r="E45" s="46"/>
      <c r="F45" s="46"/>
      <c r="G45" s="46"/>
      <c r="H45" s="46"/>
      <c r="I45" s="46"/>
    </row>
    <row r="46" spans="1:9" s="55" customFormat="1" ht="17.25" customHeight="1">
      <c r="A46" s="54" t="s">
        <v>290</v>
      </c>
    </row>
  </sheetData>
  <mergeCells count="8">
    <mergeCell ref="G1:I1"/>
    <mergeCell ref="A5:I5"/>
    <mergeCell ref="A8:A9"/>
    <mergeCell ref="B8:B9"/>
    <mergeCell ref="C8:C9"/>
    <mergeCell ref="D8:E8"/>
    <mergeCell ref="F8:G8"/>
    <mergeCell ref="H8:I8"/>
  </mergeCells>
  <phoneticPr fontId="4" type="noConversion"/>
  <pageMargins left="0.59055118110236227" right="0.59055118110236227"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Приложение к стандартам</vt:lpstr>
      <vt:lpstr>Приложение 1</vt:lpstr>
      <vt:lpstr>Приложение 2</vt:lpstr>
      <vt:lpstr>Приложение 3</vt:lpstr>
      <vt:lpstr>Приложение 4</vt:lpstr>
      <vt:lpstr>Приложение 5</vt:lpstr>
      <vt:lpstr>'Приложение 2'!Заголовки_для_печати</vt:lpstr>
      <vt:lpstr>'Приложение 3'!Заголовки_для_печати</vt:lpstr>
      <vt:lpstr>'Приложение 4'!Заголовки_для_печати</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st.ekonom</dc:creator>
  <dc:description>Подготовлено на базе материалов БСС  «Система Главбух»</dc:description>
  <cp:lastModifiedBy>st.ekonom</cp:lastModifiedBy>
  <cp:lastPrinted>2016-04-19T11:19:29Z</cp:lastPrinted>
  <dcterms:created xsi:type="dcterms:W3CDTF">1996-10-08T23:32:33Z</dcterms:created>
  <dcterms:modified xsi:type="dcterms:W3CDTF">2017-04-17T15:32:37Z</dcterms:modified>
</cp:coreProperties>
</file>